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2" windowWidth="15576" windowHeight="10740" activeTab="0"/>
  </bookViews>
  <sheets>
    <sheet name="data" sheetId="1" r:id="rId1"/>
  </sheets>
  <definedNames>
    <definedName name="_xlnm.Print_Titles" localSheetId="0">'data'!$2:$2</definedName>
  </definedNames>
  <calcPr fullCalcOnLoad="1"/>
</workbook>
</file>

<file path=xl/sharedStrings.xml><?xml version="1.0" encoding="utf-8"?>
<sst xmlns="http://schemas.openxmlformats.org/spreadsheetml/2006/main" count="148" uniqueCount="76">
  <si>
    <t/>
  </si>
  <si>
    <t>Наименование</t>
  </si>
  <si>
    <t>Рз</t>
  </si>
  <si>
    <t>Пр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</si>
  <si>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</si>
  <si>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</si>
  <si>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</si>
  <si>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</si>
  <si>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</si>
  <si>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</si>
  <si>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</si>
  <si>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</si>
  <si>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</si>
  <si>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</si>
  <si>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</si>
  <si>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</si>
  <si>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</si>
  <si>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</si>
  <si>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</si>
  <si>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</si>
  <si>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</si>
  <si>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</si>
  <si>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</si>
  <si>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</si>
  <si>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</si>
  <si>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10</t>
  </si>
  <si>
    <t>14</t>
  </si>
  <si>
    <t>Национальная экономика</t>
  </si>
  <si>
    <t>Общеэкономические вопросы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</si>
  <si>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</si>
  <si>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</si>
  <si>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</si>
  <si>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</si>
  <si>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</si>
  <si>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</si>
  <si>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</si>
  <si>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</si>
  <si>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</si>
  <si>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</si>
  <si>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</si>
  <si>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</si>
  <si>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</si>
  <si>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</si>
  <si>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</si>
  <si>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</si>
  <si>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</si>
  <si>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</si>
  <si>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</si>
  <si>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</si>
  <si>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</si>
  <si>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</si>
  <si>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</si>
  <si>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</si>
  <si>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</si>
  <si>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ИТОГО:</t>
  </si>
  <si>
    <t>Дополнительное образование детей</t>
  </si>
  <si>
    <t>Сведения о расходах бюджета по разделам и подразделам классификации расходов</t>
  </si>
  <si>
    <t>Благоустройство</t>
  </si>
  <si>
    <t>Водное хозяйство</t>
  </si>
  <si>
    <t>Другие вопросы в области жилищно-коммунального хозяйства</t>
  </si>
  <si>
    <t>Массовый спорт</t>
  </si>
  <si>
    <t>Спорт высших достижений</t>
  </si>
  <si>
    <t>Охрана окружающей среды</t>
  </si>
  <si>
    <t>Другие вопросы в области охраны окружающей среды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</si>
  <si>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</si>
  <si>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</si>
  <si>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2022 год (факт)</t>
  </si>
  <si>
    <t>2023 год (первоначальный)</t>
  </si>
  <si>
    <t>2023 год (оценка)</t>
  </si>
  <si>
    <t xml:space="preserve">2024 год </t>
  </si>
  <si>
    <t>2024-2022</t>
  </si>
  <si>
    <t xml:space="preserve">2025 год </t>
  </si>
  <si>
    <t xml:space="preserve">2026 год </t>
  </si>
  <si>
    <t>2024 / 2022</t>
  </si>
  <si>
    <t>2024 / 2023
(оценка)</t>
  </si>
  <si>
    <t>2024 - 2023 (оценка)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</si>
</sst>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0&quot;р.&quot;"/>
    <numFmt numFmtId="174" formatCode="[$-FC19]d\ mmmm\ yyyy\ &quot;г.&quot;"/>
    <numFmt numFmtId="175" formatCode="#,##0.0"/>
  </numFmts>
  <fonts count="40">
    <font>
      <sz val="11"/>
      <color theme="1"/>
      <name val="Calibri"/>
      <family val="2"/>
    </font>
    <font>
      <sz val="11"/>
      <color indexed="59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59"/>
      <name val="Calibri"/>
      <family val="2"/>
    </font>
    <font>
      <b/>
      <sz val="11"/>
      <color indexed="9"/>
      <name val="Calibri"/>
      <family val="2"/>
    </font>
    <font>
      <b/>
      <sz val="18"/>
      <color indexed="57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10" xfId="55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172" fontId="4" fillId="0" borderId="10" xfId="55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" fontId="4" fillId="0" borderId="10" xfId="55" applyNumberFormat="1" applyFont="1" applyBorder="1" applyAlignment="1">
      <alignment horizontal="center" vertical="center"/>
    </xf>
    <xf numFmtId="4" fontId="3" fillId="0" borderId="10" xfId="55" applyNumberFormat="1" applyFont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djacency">
      <a:dk1>
        <a:srgbClr val="2F2B20"/>
      </a:dk1>
      <a:lt1>
        <a:sysClr val="window" lastClr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80"/>
  <sheetViews>
    <sheetView tabSelected="1" zoomScale="80" zoomScaleNormal="80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K46" sqref="K46"/>
    </sheetView>
  </sheetViews>
  <sheetFormatPr defaultColWidth="9.140625" defaultRowHeight="15"/>
  <cols>
    <col min="1" max="1" width="52.421875" style="1" customWidth="1"/>
    <col min="2" max="2" width="5.7109375" style="1" customWidth="1"/>
    <col min="3" max="3" width="5.421875" style="1" customWidth="1"/>
    <col min="4" max="4" width="17.00390625" style="13" customWidth="1"/>
    <col min="5" max="5" width="20.00390625" style="13" customWidth="1"/>
    <col min="6" max="6" width="19.00390625" style="14" customWidth="1"/>
    <col min="7" max="7" width="20.57421875" style="15" customWidth="1"/>
    <col min="8" max="8" width="17.7109375" style="15" customWidth="1"/>
    <col min="9" max="9" width="16.8515625" style="15" customWidth="1"/>
    <col min="10" max="10" width="15.8515625" style="15" customWidth="1"/>
    <col min="11" max="11" width="16.8515625" style="15" customWidth="1"/>
    <col min="12" max="12" width="19.140625" style="15" customWidth="1"/>
    <col min="13" max="13" width="22.421875" style="15" customWidth="1"/>
    <col min="14" max="15" width="9.140625" style="1" customWidth="1"/>
    <col min="16" max="16" width="33.57421875" style="1" customWidth="1"/>
    <col min="17" max="16384" width="9.140625" style="1" customWidth="1"/>
  </cols>
  <sheetData>
    <row r="1" spans="1:13" ht="36.75" customHeight="1">
      <c r="A1" s="25" t="s">
        <v>56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51.75" customHeight="1">
      <c r="A2" s="2" t="s">
        <v>1</v>
      </c>
      <c r="B2" s="2" t="s">
        <v>2</v>
      </c>
      <c r="C2" s="2" t="s">
        <v>3</v>
      </c>
      <c r="D2" s="17" t="s">
        <v>66</v>
      </c>
      <c r="E2" s="17" t="s">
        <v>67</v>
      </c>
      <c r="F2" s="18" t="s">
        <v>68</v>
      </c>
      <c r="G2" s="3" t="s">
        <v>69</v>
      </c>
      <c r="H2" s="3" t="s">
        <v>70</v>
      </c>
      <c r="I2" s="28" t="s">
        <v>73</v>
      </c>
      <c r="J2" s="28" t="s">
        <v>75</v>
      </c>
      <c r="K2" s="28" t="s">
        <v>74</v>
      </c>
      <c r="L2" s="3" t="s">
        <v>71</v>
      </c>
      <c r="M2" s="3" t="s">
        <v>72</v>
      </c>
    </row>
    <row r="3" spans="1:13" ht="30" customHeight="1">
      <c r="A3" s="4" t="s">
        <v>4</v>
      </c>
      <c r="B3" s="5" t="s">
        <v>5</v>
      </c>
      <c r="C3" s="5" t="s">
        <v>0</v>
      </c>
      <c r="D3" s="22">
        <f>SUM(D4:D9)</f>
        <v>41314390.66</v>
      </c>
      <c r="E3" s="22">
        <f>SUM(E4:E9)</f>
        <v>44697311</v>
      </c>
      <c r="F3" s="22">
        <f>SUM(F4:F9)</f>
        <v>46300862</v>
      </c>
      <c r="G3" s="19">
        <f>G4+G5+G6+G7+G8+G9</f>
        <v>46883867</v>
      </c>
      <c r="H3" s="27">
        <f>G3-D3</f>
        <v>5569476.340000004</v>
      </c>
      <c r="I3" s="6">
        <f>G3/D3</f>
        <v>1.1348071761685763</v>
      </c>
      <c r="J3" s="27">
        <f>G3-F3</f>
        <v>583005</v>
      </c>
      <c r="K3" s="6">
        <f>G3/F3</f>
        <v>1.0125916662199508</v>
      </c>
      <c r="L3" s="19">
        <f>SUM(L4:L9)</f>
        <v>50505928</v>
      </c>
      <c r="M3" s="19">
        <f>SUM(M4:M9)</f>
        <v>54783263</v>
      </c>
    </row>
    <row r="4" spans="1:13" ht="62.25">
      <c r="A4" s="7" t="s">
        <v>7</v>
      </c>
      <c r="B4" s="2" t="s">
        <v>5</v>
      </c>
      <c r="C4" s="2" t="s">
        <v>8</v>
      </c>
      <c r="D4" s="3">
        <v>479670.65</v>
      </c>
      <c r="E4" s="3">
        <v>505834</v>
      </c>
      <c r="F4" s="23">
        <v>505834</v>
      </c>
      <c r="G4" s="20">
        <v>524396</v>
      </c>
      <c r="H4" s="26">
        <f>G4-D4</f>
        <v>44725.34999999998</v>
      </c>
      <c r="I4" s="8">
        <f aca="true" t="shared" si="0" ref="I4:I49">G4/D4</f>
        <v>1.0932417899656774</v>
      </c>
      <c r="J4" s="26">
        <f aca="true" t="shared" si="1" ref="J4:J49">G4-F4</f>
        <v>18562</v>
      </c>
      <c r="K4" s="8">
        <f aca="true" t="shared" si="2" ref="K4:K49">G4/F4</f>
        <v>1.0366958330203189</v>
      </c>
      <c r="L4" s="20">
        <v>524396</v>
      </c>
      <c r="M4" s="20">
        <v>524396</v>
      </c>
    </row>
    <row r="5" spans="1:13" ht="62.25">
      <c r="A5" s="7" t="s">
        <v>9</v>
      </c>
      <c r="B5" s="2" t="s">
        <v>5</v>
      </c>
      <c r="C5" s="2" t="s">
        <v>10</v>
      </c>
      <c r="D5" s="3">
        <v>26868537.13</v>
      </c>
      <c r="E5" s="3">
        <v>29201539</v>
      </c>
      <c r="F5" s="23">
        <v>29648900</v>
      </c>
      <c r="G5" s="20">
        <v>29807766</v>
      </c>
      <c r="H5" s="26">
        <f aca="true" t="shared" si="3" ref="H5:H49">G5-D5</f>
        <v>2939228.870000001</v>
      </c>
      <c r="I5" s="8">
        <f t="shared" si="0"/>
        <v>1.109392962325374</v>
      </c>
      <c r="J5" s="26">
        <f t="shared" si="1"/>
        <v>158866</v>
      </c>
      <c r="K5" s="8">
        <f t="shared" si="2"/>
        <v>1.0053582426329477</v>
      </c>
      <c r="L5" s="20">
        <v>29740766</v>
      </c>
      <c r="M5" s="20">
        <v>29740766</v>
      </c>
    </row>
    <row r="6" spans="1:13" ht="15">
      <c r="A6" s="7" t="s">
        <v>11</v>
      </c>
      <c r="B6" s="2" t="s">
        <v>5</v>
      </c>
      <c r="C6" s="2" t="s">
        <v>12</v>
      </c>
      <c r="D6" s="3">
        <v>71135</v>
      </c>
      <c r="E6" s="3">
        <v>3028</v>
      </c>
      <c r="F6" s="23">
        <v>3028</v>
      </c>
      <c r="G6" s="20">
        <v>12993</v>
      </c>
      <c r="H6" s="26">
        <f t="shared" si="3"/>
        <v>-58142</v>
      </c>
      <c r="I6" s="8">
        <f t="shared" si="0"/>
        <v>0.1826527026077177</v>
      </c>
      <c r="J6" s="26">
        <f t="shared" si="1"/>
        <v>9965</v>
      </c>
      <c r="K6" s="8">
        <f t="shared" si="2"/>
        <v>4.290951122853369</v>
      </c>
      <c r="L6" s="20">
        <v>13490</v>
      </c>
      <c r="M6" s="20">
        <v>69288</v>
      </c>
    </row>
    <row r="7" spans="1:13" ht="46.5">
      <c r="A7" s="7" t="s">
        <v>13</v>
      </c>
      <c r="B7" s="2" t="s">
        <v>5</v>
      </c>
      <c r="C7" s="2" t="s">
        <v>14</v>
      </c>
      <c r="D7" s="3">
        <v>6581011.89</v>
      </c>
      <c r="E7" s="3">
        <v>6997500</v>
      </c>
      <c r="F7" s="23">
        <v>7155300</v>
      </c>
      <c r="G7" s="20">
        <v>7265540</v>
      </c>
      <c r="H7" s="26">
        <f t="shared" si="3"/>
        <v>684528.1100000003</v>
      </c>
      <c r="I7" s="8">
        <f t="shared" si="0"/>
        <v>1.1040156318574894</v>
      </c>
      <c r="J7" s="26">
        <f t="shared" si="1"/>
        <v>110240</v>
      </c>
      <c r="K7" s="8">
        <f t="shared" si="2"/>
        <v>1.0154067614216036</v>
      </c>
      <c r="L7" s="20">
        <v>7230540</v>
      </c>
      <c r="M7" s="20">
        <v>7230540</v>
      </c>
    </row>
    <row r="8" spans="1:13" ht="15">
      <c r="A8" s="7" t="s">
        <v>16</v>
      </c>
      <c r="B8" s="2" t="s">
        <v>5</v>
      </c>
      <c r="C8" s="2" t="s">
        <v>17</v>
      </c>
      <c r="D8" s="3">
        <v>0</v>
      </c>
      <c r="E8" s="3">
        <v>100000</v>
      </c>
      <c r="F8" s="23">
        <v>100000</v>
      </c>
      <c r="G8" s="20">
        <v>100000</v>
      </c>
      <c r="H8" s="26">
        <f t="shared" si="3"/>
        <v>100000</v>
      </c>
      <c r="I8" s="8" t="e">
        <f t="shared" si="0"/>
        <v>#DIV/0!</v>
      </c>
      <c r="J8" s="26">
        <f t="shared" si="1"/>
        <v>0</v>
      </c>
      <c r="K8" s="8">
        <f t="shared" si="2"/>
        <v>1</v>
      </c>
      <c r="L8" s="20">
        <v>100000</v>
      </c>
      <c r="M8" s="20">
        <v>100000</v>
      </c>
    </row>
    <row r="9" spans="1:13" ht="15">
      <c r="A9" s="7" t="s">
        <v>18</v>
      </c>
      <c r="B9" s="2" t="s">
        <v>5</v>
      </c>
      <c r="C9" s="2" t="s">
        <v>19</v>
      </c>
      <c r="D9" s="3">
        <v>7314035.99</v>
      </c>
      <c r="E9" s="3">
        <v>7889410</v>
      </c>
      <c r="F9" s="23">
        <v>8887800</v>
      </c>
      <c r="G9" s="20">
        <v>9173172</v>
      </c>
      <c r="H9" s="26">
        <f t="shared" si="3"/>
        <v>1859136.0099999998</v>
      </c>
      <c r="I9" s="8">
        <f t="shared" si="0"/>
        <v>1.254187429832431</v>
      </c>
      <c r="J9" s="26">
        <f t="shared" si="1"/>
        <v>285372</v>
      </c>
      <c r="K9" s="8">
        <f t="shared" si="2"/>
        <v>1.0321082832647</v>
      </c>
      <c r="L9" s="20">
        <v>12896736</v>
      </c>
      <c r="M9" s="20">
        <v>17118273</v>
      </c>
    </row>
    <row r="10" spans="1:13" ht="15">
      <c r="A10" s="4" t="s">
        <v>20</v>
      </c>
      <c r="B10" s="5" t="s">
        <v>6</v>
      </c>
      <c r="C10" s="5" t="s">
        <v>0</v>
      </c>
      <c r="D10" s="22">
        <f>D11</f>
        <v>754618</v>
      </c>
      <c r="E10" s="22">
        <f>E11</f>
        <v>862117</v>
      </c>
      <c r="F10" s="22">
        <f>F11</f>
        <v>862117</v>
      </c>
      <c r="G10" s="19">
        <f>G11</f>
        <v>0</v>
      </c>
      <c r="H10" s="26">
        <f t="shared" si="3"/>
        <v>-754618</v>
      </c>
      <c r="I10" s="6">
        <f t="shared" si="0"/>
        <v>0</v>
      </c>
      <c r="J10" s="27">
        <f t="shared" si="1"/>
        <v>-862117</v>
      </c>
      <c r="K10" s="6">
        <f t="shared" si="2"/>
        <v>0</v>
      </c>
      <c r="L10" s="19">
        <f>L11</f>
        <v>0</v>
      </c>
      <c r="M10" s="19">
        <f>M11</f>
        <v>0</v>
      </c>
    </row>
    <row r="11" spans="1:13" ht="15">
      <c r="A11" s="7" t="s">
        <v>21</v>
      </c>
      <c r="B11" s="2" t="s">
        <v>6</v>
      </c>
      <c r="C11" s="2" t="s">
        <v>8</v>
      </c>
      <c r="D11" s="3">
        <v>754618</v>
      </c>
      <c r="E11" s="3">
        <v>862117</v>
      </c>
      <c r="F11" s="23">
        <v>862117</v>
      </c>
      <c r="G11" s="20">
        <v>0</v>
      </c>
      <c r="H11" s="26">
        <f t="shared" si="3"/>
        <v>-754618</v>
      </c>
      <c r="I11" s="8">
        <f t="shared" si="0"/>
        <v>0</v>
      </c>
      <c r="J11" s="26">
        <f t="shared" si="1"/>
        <v>-862117</v>
      </c>
      <c r="K11" s="8">
        <f t="shared" si="2"/>
        <v>0</v>
      </c>
      <c r="L11" s="20">
        <v>0</v>
      </c>
      <c r="M11" s="20">
        <v>0</v>
      </c>
    </row>
    <row r="12" spans="1:13" ht="30.75">
      <c r="A12" s="4" t="s">
        <v>22</v>
      </c>
      <c r="B12" s="5" t="s">
        <v>8</v>
      </c>
      <c r="C12" s="5" t="s">
        <v>0</v>
      </c>
      <c r="D12" s="22">
        <f>D13+D15+D14</f>
        <v>4725495.5600000005</v>
      </c>
      <c r="E12" s="22">
        <f>E13+E15+E14</f>
        <v>4109740</v>
      </c>
      <c r="F12" s="22">
        <f>F13+F15+F14</f>
        <v>4401200</v>
      </c>
      <c r="G12" s="19">
        <f>G13+G15+G14</f>
        <v>4430638</v>
      </c>
      <c r="H12" s="27">
        <f t="shared" si="3"/>
        <v>-294857.5600000005</v>
      </c>
      <c r="I12" s="6">
        <f t="shared" si="0"/>
        <v>0.9376028278397112</v>
      </c>
      <c r="J12" s="27">
        <f t="shared" si="1"/>
        <v>29438</v>
      </c>
      <c r="K12" s="6">
        <f t="shared" si="2"/>
        <v>1.0066886303735345</v>
      </c>
      <c r="L12" s="19">
        <f>L13+L15+L14</f>
        <v>4382753</v>
      </c>
      <c r="M12" s="19">
        <f>M13+M15+M14</f>
        <v>4416196</v>
      </c>
    </row>
    <row r="13" spans="1:13" ht="46.5">
      <c r="A13" s="7" t="s">
        <v>23</v>
      </c>
      <c r="B13" s="2" t="s">
        <v>8</v>
      </c>
      <c r="C13" s="2" t="s">
        <v>24</v>
      </c>
      <c r="D13" s="3">
        <v>1073381</v>
      </c>
      <c r="E13" s="3">
        <v>0</v>
      </c>
      <c r="F13" s="23">
        <v>0</v>
      </c>
      <c r="G13" s="20">
        <v>0</v>
      </c>
      <c r="H13" s="26">
        <f t="shared" si="3"/>
        <v>-1073381</v>
      </c>
      <c r="I13" s="8">
        <f t="shared" si="0"/>
        <v>0</v>
      </c>
      <c r="J13" s="26">
        <f t="shared" si="1"/>
        <v>0</v>
      </c>
      <c r="K13" s="8" t="e">
        <f t="shared" si="2"/>
        <v>#DIV/0!</v>
      </c>
      <c r="L13" s="20">
        <v>0</v>
      </c>
      <c r="M13" s="20">
        <v>0</v>
      </c>
    </row>
    <row r="14" spans="1:13" ht="46.5">
      <c r="A14" s="7" t="s">
        <v>64</v>
      </c>
      <c r="B14" s="2" t="s">
        <v>8</v>
      </c>
      <c r="C14" s="2">
        <v>10</v>
      </c>
      <c r="D14" s="3">
        <v>3574174.46</v>
      </c>
      <c r="E14" s="3">
        <v>4029740</v>
      </c>
      <c r="F14" s="23">
        <v>4251200</v>
      </c>
      <c r="G14" s="20">
        <v>4270638</v>
      </c>
      <c r="H14" s="26">
        <f t="shared" si="3"/>
        <v>696463.54</v>
      </c>
      <c r="I14" s="8">
        <f t="shared" si="0"/>
        <v>1.194859973343327</v>
      </c>
      <c r="J14" s="26">
        <f t="shared" si="1"/>
        <v>19438</v>
      </c>
      <c r="K14" s="8">
        <f t="shared" si="2"/>
        <v>1.0045723560406474</v>
      </c>
      <c r="L14" s="20">
        <v>4302753</v>
      </c>
      <c r="M14" s="20">
        <v>4336196</v>
      </c>
    </row>
    <row r="15" spans="1:13" ht="30.75">
      <c r="A15" s="7" t="s">
        <v>65</v>
      </c>
      <c r="B15" s="2" t="s">
        <v>8</v>
      </c>
      <c r="C15" s="2">
        <v>14</v>
      </c>
      <c r="D15" s="3">
        <v>77940.1</v>
      </c>
      <c r="E15" s="3">
        <v>80000</v>
      </c>
      <c r="F15" s="23">
        <v>150000</v>
      </c>
      <c r="G15" s="20">
        <v>160000</v>
      </c>
      <c r="H15" s="26">
        <f t="shared" si="3"/>
        <v>82059.9</v>
      </c>
      <c r="I15" s="8">
        <f t="shared" si="0"/>
        <v>2.052858541367024</v>
      </c>
      <c r="J15" s="26">
        <f t="shared" si="1"/>
        <v>10000</v>
      </c>
      <c r="K15" s="8">
        <f t="shared" si="2"/>
        <v>1.0666666666666667</v>
      </c>
      <c r="L15" s="20">
        <v>80000</v>
      </c>
      <c r="M15" s="20">
        <v>80000</v>
      </c>
    </row>
    <row r="16" spans="1:13" ht="15">
      <c r="A16" s="4" t="s">
        <v>27</v>
      </c>
      <c r="B16" s="5" t="s">
        <v>10</v>
      </c>
      <c r="C16" s="5" t="s">
        <v>0</v>
      </c>
      <c r="D16" s="22">
        <f>SUM(D17:D22)</f>
        <v>24809800.94</v>
      </c>
      <c r="E16" s="22">
        <f>SUM(E17:E22)</f>
        <v>15370754.45</v>
      </c>
      <c r="F16" s="22">
        <f>SUM(F17:F22)</f>
        <v>23135300</v>
      </c>
      <c r="G16" s="19">
        <f>SUM(G17:G22)</f>
        <v>19867158.05</v>
      </c>
      <c r="H16" s="27">
        <f t="shared" si="3"/>
        <v>-4942642.890000001</v>
      </c>
      <c r="I16" s="6">
        <f t="shared" si="0"/>
        <v>0.8007786155981951</v>
      </c>
      <c r="J16" s="27">
        <f t="shared" si="1"/>
        <v>-3268141.9499999993</v>
      </c>
      <c r="K16" s="6">
        <f t="shared" si="2"/>
        <v>0.8587378616227151</v>
      </c>
      <c r="L16" s="19">
        <f>SUM(L17:L22)</f>
        <v>18250599.04</v>
      </c>
      <c r="M16" s="19">
        <f>SUM(M17:M22)</f>
        <v>19631185.12</v>
      </c>
    </row>
    <row r="17" spans="1:13" ht="15">
      <c r="A17" s="7" t="s">
        <v>28</v>
      </c>
      <c r="B17" s="2" t="s">
        <v>10</v>
      </c>
      <c r="C17" s="2" t="s">
        <v>5</v>
      </c>
      <c r="D17" s="3">
        <v>31800</v>
      </c>
      <c r="E17" s="3">
        <v>33100</v>
      </c>
      <c r="F17" s="23">
        <v>33100</v>
      </c>
      <c r="G17" s="20">
        <v>45000</v>
      </c>
      <c r="H17" s="26">
        <f t="shared" si="3"/>
        <v>13200</v>
      </c>
      <c r="I17" s="8">
        <f t="shared" si="0"/>
        <v>1.4150943396226414</v>
      </c>
      <c r="J17" s="26">
        <f t="shared" si="1"/>
        <v>11900</v>
      </c>
      <c r="K17" s="8">
        <f t="shared" si="2"/>
        <v>1.3595166163141994</v>
      </c>
      <c r="L17" s="20">
        <v>45000</v>
      </c>
      <c r="M17" s="20">
        <v>45000</v>
      </c>
    </row>
    <row r="18" spans="1:13" ht="15">
      <c r="A18" s="7" t="s">
        <v>29</v>
      </c>
      <c r="B18" s="2" t="s">
        <v>10</v>
      </c>
      <c r="C18" s="2" t="s">
        <v>12</v>
      </c>
      <c r="D18" s="3">
        <v>514571.4</v>
      </c>
      <c r="E18" s="3">
        <v>6055949.45</v>
      </c>
      <c r="F18" s="23">
        <v>1189600</v>
      </c>
      <c r="G18" s="20">
        <v>962192.25</v>
      </c>
      <c r="H18" s="26">
        <f t="shared" si="3"/>
        <v>447620.85</v>
      </c>
      <c r="I18" s="8">
        <f t="shared" si="0"/>
        <v>1.8698906507435118</v>
      </c>
      <c r="J18" s="26">
        <f t="shared" si="1"/>
        <v>-227407.75</v>
      </c>
      <c r="K18" s="8">
        <f t="shared" si="2"/>
        <v>0.808836793880296</v>
      </c>
      <c r="L18" s="20">
        <v>962192.25</v>
      </c>
      <c r="M18" s="20">
        <v>962192.25</v>
      </c>
    </row>
    <row r="19" spans="1:13" ht="15">
      <c r="A19" s="7" t="s">
        <v>58</v>
      </c>
      <c r="B19" s="2" t="s">
        <v>10</v>
      </c>
      <c r="C19" s="9" t="s">
        <v>14</v>
      </c>
      <c r="D19" s="3">
        <v>117160</v>
      </c>
      <c r="E19" s="3">
        <v>121200</v>
      </c>
      <c r="F19" s="23">
        <v>121200</v>
      </c>
      <c r="G19" s="20">
        <v>121200</v>
      </c>
      <c r="H19" s="26">
        <f t="shared" si="3"/>
        <v>4040</v>
      </c>
      <c r="I19" s="8">
        <f t="shared" si="0"/>
        <v>1.0344827586206897</v>
      </c>
      <c r="J19" s="26">
        <f t="shared" si="1"/>
        <v>0</v>
      </c>
      <c r="K19" s="8">
        <f t="shared" si="2"/>
        <v>1</v>
      </c>
      <c r="L19" s="20">
        <v>121200</v>
      </c>
      <c r="M19" s="20">
        <v>121200</v>
      </c>
    </row>
    <row r="20" spans="1:13" ht="15">
      <c r="A20" s="7" t="s">
        <v>30</v>
      </c>
      <c r="B20" s="2" t="s">
        <v>10</v>
      </c>
      <c r="C20" s="2" t="s">
        <v>31</v>
      </c>
      <c r="D20" s="3">
        <v>5014775.07</v>
      </c>
      <c r="E20" s="3">
        <v>3415505</v>
      </c>
      <c r="F20" s="23">
        <v>3550000</v>
      </c>
      <c r="G20" s="20">
        <v>3611337</v>
      </c>
      <c r="H20" s="26">
        <f t="shared" si="3"/>
        <v>-1403438.0700000003</v>
      </c>
      <c r="I20" s="8">
        <f t="shared" si="0"/>
        <v>0.7201393780558935</v>
      </c>
      <c r="J20" s="26">
        <f t="shared" si="1"/>
        <v>61337</v>
      </c>
      <c r="K20" s="8">
        <f t="shared" si="2"/>
        <v>1.0172780281690141</v>
      </c>
      <c r="L20" s="20">
        <v>1613947</v>
      </c>
      <c r="M20" s="20">
        <v>1616656</v>
      </c>
    </row>
    <row r="21" spans="1:13" ht="15">
      <c r="A21" s="7" t="s">
        <v>32</v>
      </c>
      <c r="B21" s="2" t="s">
        <v>10</v>
      </c>
      <c r="C21" s="2" t="s">
        <v>24</v>
      </c>
      <c r="D21" s="3">
        <v>17751041.2</v>
      </c>
      <c r="E21" s="3">
        <v>5710000</v>
      </c>
      <c r="F21" s="23">
        <v>17941400</v>
      </c>
      <c r="G21" s="20">
        <v>14792428.8</v>
      </c>
      <c r="H21" s="26">
        <f t="shared" si="3"/>
        <v>-2958612.3999999985</v>
      </c>
      <c r="I21" s="8">
        <f t="shared" si="0"/>
        <v>0.8333273881421672</v>
      </c>
      <c r="J21" s="26">
        <f t="shared" si="1"/>
        <v>-3148971.1999999993</v>
      </c>
      <c r="K21" s="8">
        <f t="shared" si="2"/>
        <v>0.82448575919382</v>
      </c>
      <c r="L21" s="20">
        <v>12134000</v>
      </c>
      <c r="M21" s="20">
        <v>12175000</v>
      </c>
    </row>
    <row r="22" spans="1:13" ht="15">
      <c r="A22" s="7" t="s">
        <v>33</v>
      </c>
      <c r="B22" s="2" t="s">
        <v>10</v>
      </c>
      <c r="C22" s="2" t="s">
        <v>34</v>
      </c>
      <c r="D22" s="3">
        <v>1380453.27</v>
      </c>
      <c r="E22" s="3">
        <v>35000</v>
      </c>
      <c r="F22" s="23">
        <v>300000</v>
      </c>
      <c r="G22" s="20">
        <v>335000</v>
      </c>
      <c r="H22" s="26">
        <f t="shared" si="3"/>
        <v>-1045453.27</v>
      </c>
      <c r="I22" s="8">
        <f t="shared" si="0"/>
        <v>0.24267391535825042</v>
      </c>
      <c r="J22" s="26">
        <f t="shared" si="1"/>
        <v>35000</v>
      </c>
      <c r="K22" s="8">
        <f t="shared" si="2"/>
        <v>1.1166666666666667</v>
      </c>
      <c r="L22" s="20">
        <v>3374259.79</v>
      </c>
      <c r="M22" s="20">
        <v>4711136.87</v>
      </c>
    </row>
    <row r="23" spans="1:13" ht="15">
      <c r="A23" s="4" t="s">
        <v>35</v>
      </c>
      <c r="B23" s="5" t="s">
        <v>12</v>
      </c>
      <c r="C23" s="5" t="s">
        <v>0</v>
      </c>
      <c r="D23" s="22">
        <f>D24+D25+D26+D27</f>
        <v>10434253.819999998</v>
      </c>
      <c r="E23" s="22">
        <f>E24+E25+E26+E27</f>
        <v>2187267</v>
      </c>
      <c r="F23" s="22">
        <f>F24+F25+F26+F27</f>
        <v>655800</v>
      </c>
      <c r="G23" s="19">
        <f>G24+G25+G27+G26</f>
        <v>817466.16</v>
      </c>
      <c r="H23" s="27">
        <f t="shared" si="3"/>
        <v>-9616787.659999998</v>
      </c>
      <c r="I23" s="6">
        <f t="shared" si="0"/>
        <v>0.07834447715208064</v>
      </c>
      <c r="J23" s="27">
        <f t="shared" si="1"/>
        <v>161666.16000000003</v>
      </c>
      <c r="K23" s="6">
        <f t="shared" si="2"/>
        <v>1.2465174748398902</v>
      </c>
      <c r="L23" s="19">
        <f>L24+L25</f>
        <v>825500.44</v>
      </c>
      <c r="M23" s="19">
        <f>M24+M25</f>
        <v>5889330.34</v>
      </c>
    </row>
    <row r="24" spans="1:13" ht="15">
      <c r="A24" s="7" t="s">
        <v>36</v>
      </c>
      <c r="B24" s="2" t="s">
        <v>12</v>
      </c>
      <c r="C24" s="2" t="s">
        <v>5</v>
      </c>
      <c r="D24" s="3">
        <v>287594.43</v>
      </c>
      <c r="E24" s="3">
        <v>259800</v>
      </c>
      <c r="F24" s="23">
        <v>225000</v>
      </c>
      <c r="G24" s="20">
        <v>273585</v>
      </c>
      <c r="H24" s="26">
        <f t="shared" si="3"/>
        <v>-14009.429999999993</v>
      </c>
      <c r="I24" s="8">
        <f t="shared" si="0"/>
        <v>0.9512875475369951</v>
      </c>
      <c r="J24" s="26">
        <f t="shared" si="1"/>
        <v>48585</v>
      </c>
      <c r="K24" s="8">
        <f t="shared" si="2"/>
        <v>1.2159333333333333</v>
      </c>
      <c r="L24" s="20">
        <v>138585</v>
      </c>
      <c r="M24" s="20">
        <v>138585</v>
      </c>
    </row>
    <row r="25" spans="1:13" ht="15">
      <c r="A25" s="7" t="s">
        <v>37</v>
      </c>
      <c r="B25" s="2" t="s">
        <v>12</v>
      </c>
      <c r="C25" s="2" t="s">
        <v>6</v>
      </c>
      <c r="D25" s="3">
        <v>610207.6</v>
      </c>
      <c r="E25" s="3">
        <v>1737467</v>
      </c>
      <c r="F25" s="23">
        <v>430800</v>
      </c>
      <c r="G25" s="20">
        <v>543881.16</v>
      </c>
      <c r="H25" s="26">
        <f t="shared" si="3"/>
        <v>-66326.43999999994</v>
      </c>
      <c r="I25" s="8">
        <f t="shared" si="0"/>
        <v>0.891305123043371</v>
      </c>
      <c r="J25" s="26">
        <f t="shared" si="1"/>
        <v>113081.16000000003</v>
      </c>
      <c r="K25" s="8">
        <f t="shared" si="2"/>
        <v>1.262491086350975</v>
      </c>
      <c r="L25" s="20">
        <v>686915.44</v>
      </c>
      <c r="M25" s="20">
        <v>5750745.34</v>
      </c>
    </row>
    <row r="26" spans="1:13" ht="15">
      <c r="A26" s="7" t="s">
        <v>57</v>
      </c>
      <c r="B26" s="2" t="s">
        <v>12</v>
      </c>
      <c r="C26" s="9" t="s">
        <v>8</v>
      </c>
      <c r="D26" s="3">
        <v>0</v>
      </c>
      <c r="E26" s="3">
        <v>190000</v>
      </c>
      <c r="F26" s="23">
        <v>0</v>
      </c>
      <c r="G26" s="20">
        <v>0</v>
      </c>
      <c r="H26" s="26">
        <f t="shared" si="3"/>
        <v>0</v>
      </c>
      <c r="I26" s="8" t="e">
        <f t="shared" si="0"/>
        <v>#DIV/0!</v>
      </c>
      <c r="J26" s="26">
        <f t="shared" si="1"/>
        <v>0</v>
      </c>
      <c r="K26" s="8" t="e">
        <f t="shared" si="2"/>
        <v>#DIV/0!</v>
      </c>
      <c r="L26" s="20">
        <v>0</v>
      </c>
      <c r="M26" s="20">
        <v>0</v>
      </c>
    </row>
    <row r="27" spans="1:13" ht="30.75">
      <c r="A27" s="7" t="s">
        <v>59</v>
      </c>
      <c r="B27" s="2" t="s">
        <v>12</v>
      </c>
      <c r="C27" s="9" t="s">
        <v>12</v>
      </c>
      <c r="D27" s="3">
        <v>9536451.79</v>
      </c>
      <c r="E27" s="3">
        <v>0</v>
      </c>
      <c r="F27" s="23">
        <v>0</v>
      </c>
      <c r="G27" s="20">
        <v>0</v>
      </c>
      <c r="H27" s="26">
        <f t="shared" si="3"/>
        <v>-9536451.79</v>
      </c>
      <c r="I27" s="8">
        <f t="shared" si="0"/>
        <v>0</v>
      </c>
      <c r="J27" s="26">
        <f t="shared" si="1"/>
        <v>0</v>
      </c>
      <c r="K27" s="8" t="e">
        <f t="shared" si="2"/>
        <v>#DIV/0!</v>
      </c>
      <c r="L27" s="20">
        <v>0</v>
      </c>
      <c r="M27" s="20">
        <v>0</v>
      </c>
    </row>
    <row r="28" spans="1:13" ht="15">
      <c r="A28" s="4" t="s">
        <v>62</v>
      </c>
      <c r="B28" s="24" t="s">
        <v>14</v>
      </c>
      <c r="C28" s="9"/>
      <c r="D28" s="22">
        <f>D29</f>
        <v>275000</v>
      </c>
      <c r="E28" s="22">
        <f>E29</f>
        <v>90000</v>
      </c>
      <c r="F28" s="22">
        <f>F29</f>
        <v>5225000</v>
      </c>
      <c r="G28" s="22">
        <f>G29</f>
        <v>1800000</v>
      </c>
      <c r="H28" s="27">
        <f t="shared" si="3"/>
        <v>1525000</v>
      </c>
      <c r="I28" s="6">
        <f t="shared" si="0"/>
        <v>6.545454545454546</v>
      </c>
      <c r="J28" s="27">
        <f t="shared" si="1"/>
        <v>-3425000</v>
      </c>
      <c r="K28" s="6">
        <f t="shared" si="2"/>
        <v>0.3444976076555024</v>
      </c>
      <c r="L28" s="19">
        <f>L29</f>
        <v>1000000</v>
      </c>
      <c r="M28" s="19">
        <f>M29</f>
        <v>1000000</v>
      </c>
    </row>
    <row r="29" spans="1:13" ht="30.75">
      <c r="A29" s="7" t="s">
        <v>63</v>
      </c>
      <c r="B29" s="9" t="s">
        <v>14</v>
      </c>
      <c r="C29" s="9" t="s">
        <v>12</v>
      </c>
      <c r="D29" s="3">
        <v>275000</v>
      </c>
      <c r="E29" s="3">
        <v>90000</v>
      </c>
      <c r="F29" s="23">
        <v>5225000</v>
      </c>
      <c r="G29" s="20">
        <v>1800000</v>
      </c>
      <c r="H29" s="26">
        <f t="shared" si="3"/>
        <v>1525000</v>
      </c>
      <c r="I29" s="8">
        <f t="shared" si="0"/>
        <v>6.545454545454546</v>
      </c>
      <c r="J29" s="26">
        <f t="shared" si="1"/>
        <v>-3425000</v>
      </c>
      <c r="K29" s="8">
        <f t="shared" si="2"/>
        <v>0.3444976076555024</v>
      </c>
      <c r="L29" s="20">
        <v>1000000</v>
      </c>
      <c r="M29" s="20">
        <v>1000000</v>
      </c>
    </row>
    <row r="30" spans="1:13" ht="15">
      <c r="A30" s="4" t="s">
        <v>38</v>
      </c>
      <c r="B30" s="5" t="s">
        <v>15</v>
      </c>
      <c r="C30" s="5" t="s">
        <v>0</v>
      </c>
      <c r="D30" s="22">
        <f>D31+D32+D33+D34+D35</f>
        <v>303563031.88</v>
      </c>
      <c r="E30" s="22">
        <f>E31+E32+E33+E34+E35</f>
        <v>269616956.4</v>
      </c>
      <c r="F30" s="22">
        <f>F31+F32+F33+F34+F35</f>
        <v>272598721</v>
      </c>
      <c r="G30" s="19">
        <f>G31+G32+G33+G34+G35</f>
        <v>292354049.82</v>
      </c>
      <c r="H30" s="27">
        <f t="shared" si="3"/>
        <v>-11208982.060000002</v>
      </c>
      <c r="I30" s="6">
        <f t="shared" si="0"/>
        <v>0.9630752730641096</v>
      </c>
      <c r="J30" s="27">
        <f t="shared" si="1"/>
        <v>19755328.819999993</v>
      </c>
      <c r="K30" s="6">
        <f t="shared" si="2"/>
        <v>1.0724703650388734</v>
      </c>
      <c r="L30" s="19">
        <f>L31+L32+L33+L34+L35</f>
        <v>278763692.7</v>
      </c>
      <c r="M30" s="19">
        <f>M31+M32+M33+M34+M35</f>
        <v>274705606.65</v>
      </c>
    </row>
    <row r="31" spans="1:13" ht="15">
      <c r="A31" s="7" t="s">
        <v>39</v>
      </c>
      <c r="B31" s="2" t="s">
        <v>15</v>
      </c>
      <c r="C31" s="2" t="s">
        <v>5</v>
      </c>
      <c r="D31" s="3">
        <v>110765402.73</v>
      </c>
      <c r="E31" s="3">
        <v>62188800</v>
      </c>
      <c r="F31" s="23">
        <v>63800000</v>
      </c>
      <c r="G31" s="20">
        <v>74596025</v>
      </c>
      <c r="H31" s="26">
        <f t="shared" si="3"/>
        <v>-36169377.730000004</v>
      </c>
      <c r="I31" s="8">
        <f t="shared" si="0"/>
        <v>0.6734596106857851</v>
      </c>
      <c r="J31" s="26">
        <f t="shared" si="1"/>
        <v>10796025</v>
      </c>
      <c r="K31" s="8">
        <f t="shared" si="2"/>
        <v>1.1692166927899688</v>
      </c>
      <c r="L31" s="20">
        <v>70620319</v>
      </c>
      <c r="M31" s="20">
        <v>70625819</v>
      </c>
    </row>
    <row r="32" spans="1:13" ht="15">
      <c r="A32" s="7" t="s">
        <v>40</v>
      </c>
      <c r="B32" s="2" t="s">
        <v>15</v>
      </c>
      <c r="C32" s="2" t="s">
        <v>6</v>
      </c>
      <c r="D32" s="3">
        <v>155525143.89</v>
      </c>
      <c r="E32" s="3">
        <v>166847171.4</v>
      </c>
      <c r="F32" s="23">
        <v>167698721</v>
      </c>
      <c r="G32" s="20">
        <v>172953526.82</v>
      </c>
      <c r="H32" s="26">
        <f t="shared" si="3"/>
        <v>17428382.930000007</v>
      </c>
      <c r="I32" s="8">
        <f t="shared" si="0"/>
        <v>1.112061512975206</v>
      </c>
      <c r="J32" s="26">
        <f t="shared" si="1"/>
        <v>5254805.819999993</v>
      </c>
      <c r="K32" s="8">
        <f t="shared" si="2"/>
        <v>1.0313347996255737</v>
      </c>
      <c r="L32" s="20">
        <v>163353892.7</v>
      </c>
      <c r="M32" s="20">
        <v>159263284.65</v>
      </c>
    </row>
    <row r="33" spans="1:13" ht="15">
      <c r="A33" s="7" t="s">
        <v>55</v>
      </c>
      <c r="B33" s="2" t="s">
        <v>15</v>
      </c>
      <c r="C33" s="10" t="s">
        <v>8</v>
      </c>
      <c r="D33" s="3">
        <v>10208971.89</v>
      </c>
      <c r="E33" s="3">
        <v>11038280</v>
      </c>
      <c r="F33" s="23">
        <v>11400000</v>
      </c>
      <c r="G33" s="20">
        <v>11457120</v>
      </c>
      <c r="H33" s="26">
        <f t="shared" si="3"/>
        <v>1248148.1099999994</v>
      </c>
      <c r="I33" s="8">
        <f t="shared" si="0"/>
        <v>1.1222599222966416</v>
      </c>
      <c r="J33" s="26">
        <f t="shared" si="1"/>
        <v>57120</v>
      </c>
      <c r="K33" s="8">
        <f t="shared" si="2"/>
        <v>1.0050105263157896</v>
      </c>
      <c r="L33" s="20">
        <v>11477835</v>
      </c>
      <c r="M33" s="20">
        <v>11499375</v>
      </c>
    </row>
    <row r="34" spans="1:13" ht="15">
      <c r="A34" s="7" t="s">
        <v>41</v>
      </c>
      <c r="B34" s="2" t="s">
        <v>15</v>
      </c>
      <c r="C34" s="2" t="s">
        <v>15</v>
      </c>
      <c r="D34" s="3">
        <v>882800.75</v>
      </c>
      <c r="E34" s="3">
        <v>1173300</v>
      </c>
      <c r="F34" s="23">
        <v>1200000</v>
      </c>
      <c r="G34" s="20">
        <v>1173300</v>
      </c>
      <c r="H34" s="26">
        <f t="shared" si="3"/>
        <v>290499.25</v>
      </c>
      <c r="I34" s="8">
        <f t="shared" si="0"/>
        <v>1.3290654771192707</v>
      </c>
      <c r="J34" s="26">
        <f t="shared" si="1"/>
        <v>-26700</v>
      </c>
      <c r="K34" s="8">
        <f t="shared" si="2"/>
        <v>0.97775</v>
      </c>
      <c r="L34" s="20">
        <v>1132300</v>
      </c>
      <c r="M34" s="20">
        <v>1132300</v>
      </c>
    </row>
    <row r="35" spans="1:13" ht="15">
      <c r="A35" s="7" t="s">
        <v>42</v>
      </c>
      <c r="B35" s="2" t="s">
        <v>15</v>
      </c>
      <c r="C35" s="2" t="s">
        <v>24</v>
      </c>
      <c r="D35" s="3">
        <v>26180712.62</v>
      </c>
      <c r="E35" s="3">
        <v>28369405</v>
      </c>
      <c r="F35" s="23">
        <v>28500000</v>
      </c>
      <c r="G35" s="20">
        <v>32174078</v>
      </c>
      <c r="H35" s="26">
        <f t="shared" si="3"/>
        <v>5993365.379999999</v>
      </c>
      <c r="I35" s="8">
        <f t="shared" si="0"/>
        <v>1.2289229276143363</v>
      </c>
      <c r="J35" s="26">
        <f t="shared" si="1"/>
        <v>3674078</v>
      </c>
      <c r="K35" s="8">
        <f t="shared" si="2"/>
        <v>1.1289150175438596</v>
      </c>
      <c r="L35" s="20">
        <v>32179346</v>
      </c>
      <c r="M35" s="20">
        <v>32184828</v>
      </c>
    </row>
    <row r="36" spans="1:13" ht="15">
      <c r="A36" s="4" t="s">
        <v>43</v>
      </c>
      <c r="B36" s="5" t="s">
        <v>31</v>
      </c>
      <c r="C36" s="5" t="s">
        <v>0</v>
      </c>
      <c r="D36" s="22">
        <f>D37</f>
        <v>28908383.66</v>
      </c>
      <c r="E36" s="22">
        <f>E37</f>
        <v>31556378</v>
      </c>
      <c r="F36" s="22">
        <f>F37</f>
        <v>34410400</v>
      </c>
      <c r="G36" s="19">
        <f>G37</f>
        <v>33302626.48</v>
      </c>
      <c r="H36" s="27">
        <f t="shared" si="3"/>
        <v>4394242.82</v>
      </c>
      <c r="I36" s="6">
        <f t="shared" si="0"/>
        <v>1.1520058288862491</v>
      </c>
      <c r="J36" s="27">
        <f t="shared" si="1"/>
        <v>-1107773.5199999996</v>
      </c>
      <c r="K36" s="6">
        <f t="shared" si="2"/>
        <v>0.9678070141585102</v>
      </c>
      <c r="L36" s="19">
        <f>L37</f>
        <v>20253434.51</v>
      </c>
      <c r="M36" s="19">
        <f>M37</f>
        <v>17254964.73</v>
      </c>
    </row>
    <row r="37" spans="1:13" ht="15">
      <c r="A37" s="7" t="s">
        <v>44</v>
      </c>
      <c r="B37" s="2" t="s">
        <v>31</v>
      </c>
      <c r="C37" s="2" t="s">
        <v>5</v>
      </c>
      <c r="D37" s="3">
        <v>28908383.66</v>
      </c>
      <c r="E37" s="3">
        <v>31556378</v>
      </c>
      <c r="F37" s="23">
        <v>34410400</v>
      </c>
      <c r="G37" s="20">
        <v>33302626.48</v>
      </c>
      <c r="H37" s="26">
        <f t="shared" si="3"/>
        <v>4394242.82</v>
      </c>
      <c r="I37" s="8">
        <f t="shared" si="0"/>
        <v>1.1520058288862491</v>
      </c>
      <c r="J37" s="26">
        <f t="shared" si="1"/>
        <v>-1107773.5199999996</v>
      </c>
      <c r="K37" s="8">
        <f t="shared" si="2"/>
        <v>0.9678070141585102</v>
      </c>
      <c r="L37" s="20">
        <v>20253434.51</v>
      </c>
      <c r="M37" s="20">
        <v>17254964.73</v>
      </c>
    </row>
    <row r="38" spans="1:13" ht="15">
      <c r="A38" s="4" t="s">
        <v>45</v>
      </c>
      <c r="B38" s="5" t="s">
        <v>25</v>
      </c>
      <c r="C38" s="5" t="s">
        <v>0</v>
      </c>
      <c r="D38" s="22">
        <f>D39+D40+D41</f>
        <v>11904094.35</v>
      </c>
      <c r="E38" s="22">
        <f>E39+E40+E41</f>
        <v>22531607.57</v>
      </c>
      <c r="F38" s="22">
        <f>F39+F40+F41</f>
        <v>29711600</v>
      </c>
      <c r="G38" s="19">
        <f>G39+G40+G41</f>
        <v>84482955.8</v>
      </c>
      <c r="H38" s="27">
        <f t="shared" si="3"/>
        <v>72578861.45</v>
      </c>
      <c r="I38" s="6">
        <f t="shared" si="0"/>
        <v>7.0969662467434995</v>
      </c>
      <c r="J38" s="27">
        <f t="shared" si="1"/>
        <v>54771355.8</v>
      </c>
      <c r="K38" s="6">
        <f t="shared" si="2"/>
        <v>2.8434333997495926</v>
      </c>
      <c r="L38" s="19">
        <f>L39+L40+L41</f>
        <v>51343821.8</v>
      </c>
      <c r="M38" s="19">
        <f>M39+M40+M41</f>
        <v>56511621.8</v>
      </c>
    </row>
    <row r="39" spans="1:13" ht="15">
      <c r="A39" s="7" t="s">
        <v>46</v>
      </c>
      <c r="B39" s="2" t="s">
        <v>25</v>
      </c>
      <c r="C39" s="2" t="s">
        <v>5</v>
      </c>
      <c r="D39" s="3">
        <v>2176606.98</v>
      </c>
      <c r="E39" s="3">
        <v>2294461.57</v>
      </c>
      <c r="F39" s="23">
        <v>2475600</v>
      </c>
      <c r="G39" s="20">
        <v>2414090</v>
      </c>
      <c r="H39" s="26">
        <f t="shared" si="3"/>
        <v>237483.02000000002</v>
      </c>
      <c r="I39" s="8">
        <f t="shared" si="0"/>
        <v>1.1091069826487463</v>
      </c>
      <c r="J39" s="26">
        <f t="shared" si="1"/>
        <v>-61510</v>
      </c>
      <c r="K39" s="8">
        <f t="shared" si="2"/>
        <v>0.9751534981418646</v>
      </c>
      <c r="L39" s="20">
        <v>2492888</v>
      </c>
      <c r="M39" s="20">
        <v>2492888</v>
      </c>
    </row>
    <row r="40" spans="1:13" ht="15">
      <c r="A40" s="7" t="s">
        <v>47</v>
      </c>
      <c r="B40" s="2" t="s">
        <v>25</v>
      </c>
      <c r="C40" s="2" t="s">
        <v>10</v>
      </c>
      <c r="D40" s="3">
        <v>9689487.37</v>
      </c>
      <c r="E40" s="3">
        <v>20201146</v>
      </c>
      <c r="F40" s="23">
        <v>27200000</v>
      </c>
      <c r="G40" s="20">
        <v>82039865.8</v>
      </c>
      <c r="H40" s="26">
        <f t="shared" si="3"/>
        <v>72350378.42999999</v>
      </c>
      <c r="I40" s="8">
        <f t="shared" si="0"/>
        <v>8.466894343038915</v>
      </c>
      <c r="J40" s="26">
        <f t="shared" si="1"/>
        <v>54839865.8</v>
      </c>
      <c r="K40" s="8">
        <f t="shared" si="2"/>
        <v>3.016171536764706</v>
      </c>
      <c r="L40" s="20">
        <v>48821933.8</v>
      </c>
      <c r="M40" s="20">
        <v>53989733.8</v>
      </c>
    </row>
    <row r="41" spans="1:13" ht="15">
      <c r="A41" s="7" t="s">
        <v>48</v>
      </c>
      <c r="B41" s="2" t="s">
        <v>25</v>
      </c>
      <c r="C41" s="2" t="s">
        <v>14</v>
      </c>
      <c r="D41" s="3">
        <v>38000</v>
      </c>
      <c r="E41" s="3">
        <v>36000</v>
      </c>
      <c r="F41" s="23">
        <v>36000</v>
      </c>
      <c r="G41" s="20">
        <v>29000</v>
      </c>
      <c r="H41" s="26">
        <f t="shared" si="3"/>
        <v>-9000</v>
      </c>
      <c r="I41" s="8">
        <f t="shared" si="0"/>
        <v>0.7631578947368421</v>
      </c>
      <c r="J41" s="26">
        <f t="shared" si="1"/>
        <v>-7000</v>
      </c>
      <c r="K41" s="8">
        <f t="shared" si="2"/>
        <v>0.8055555555555556</v>
      </c>
      <c r="L41" s="20">
        <v>29000</v>
      </c>
      <c r="M41" s="20">
        <v>29000</v>
      </c>
    </row>
    <row r="42" spans="1:13" ht="15">
      <c r="A42" s="4" t="s">
        <v>49</v>
      </c>
      <c r="B42" s="5" t="s">
        <v>17</v>
      </c>
      <c r="C42" s="5" t="s">
        <v>0</v>
      </c>
      <c r="D42" s="22">
        <f>D43+D44</f>
        <v>7759273.5</v>
      </c>
      <c r="E42" s="22">
        <f>E43+E44+E45</f>
        <v>13286055</v>
      </c>
      <c r="F42" s="22">
        <f>F43+F44</f>
        <v>15365500</v>
      </c>
      <c r="G42" s="19">
        <f>G43+G44+G45</f>
        <v>48982984</v>
      </c>
      <c r="H42" s="27">
        <f t="shared" si="3"/>
        <v>41223710.5</v>
      </c>
      <c r="I42" s="6">
        <f t="shared" si="0"/>
        <v>6.312831220603321</v>
      </c>
      <c r="J42" s="27">
        <f t="shared" si="1"/>
        <v>33617484</v>
      </c>
      <c r="K42" s="6">
        <f t="shared" si="2"/>
        <v>3.1878548696755717</v>
      </c>
      <c r="L42" s="19">
        <f>L43+L44+L45</f>
        <v>6130744</v>
      </c>
      <c r="M42" s="19">
        <f>M43+M44+M45</f>
        <v>6221649</v>
      </c>
    </row>
    <row r="43" spans="1:13" ht="15">
      <c r="A43" s="7" t="s">
        <v>50</v>
      </c>
      <c r="B43" s="2" t="s">
        <v>17</v>
      </c>
      <c r="C43" s="2" t="s">
        <v>5</v>
      </c>
      <c r="D43" s="3">
        <v>7026295.1</v>
      </c>
      <c r="E43" s="3">
        <v>8813040</v>
      </c>
      <c r="F43" s="23">
        <v>14615500</v>
      </c>
      <c r="G43" s="20">
        <v>39731110</v>
      </c>
      <c r="H43" s="26">
        <f t="shared" si="3"/>
        <v>32704814.9</v>
      </c>
      <c r="I43" s="8">
        <f t="shared" si="0"/>
        <v>5.654631556821461</v>
      </c>
      <c r="J43" s="26">
        <f t="shared" si="1"/>
        <v>25115610</v>
      </c>
      <c r="K43" s="8">
        <f t="shared" si="2"/>
        <v>2.7184229071875747</v>
      </c>
      <c r="L43" s="20">
        <v>0</v>
      </c>
      <c r="M43" s="20">
        <v>0</v>
      </c>
    </row>
    <row r="44" spans="1:13" ht="15">
      <c r="A44" s="7" t="s">
        <v>60</v>
      </c>
      <c r="B44" s="2">
        <v>11</v>
      </c>
      <c r="C44" s="9" t="s">
        <v>6</v>
      </c>
      <c r="D44" s="3">
        <v>732978.4</v>
      </c>
      <c r="E44" s="3">
        <v>712000</v>
      </c>
      <c r="F44" s="23">
        <v>750000</v>
      </c>
      <c r="G44" s="20">
        <v>762000</v>
      </c>
      <c r="H44" s="26">
        <f t="shared" si="3"/>
        <v>29021.599999999977</v>
      </c>
      <c r="I44" s="8">
        <f t="shared" si="0"/>
        <v>1.039594072622058</v>
      </c>
      <c r="J44" s="26">
        <f t="shared" si="1"/>
        <v>12000</v>
      </c>
      <c r="K44" s="8">
        <f t="shared" si="2"/>
        <v>1.016</v>
      </c>
      <c r="L44" s="20">
        <v>550000</v>
      </c>
      <c r="M44" s="20">
        <v>550000</v>
      </c>
    </row>
    <row r="45" spans="1:13" ht="15">
      <c r="A45" s="7" t="s">
        <v>61</v>
      </c>
      <c r="B45" s="2">
        <v>11</v>
      </c>
      <c r="C45" s="9" t="s">
        <v>8</v>
      </c>
      <c r="D45" s="3">
        <v>0</v>
      </c>
      <c r="E45" s="3">
        <v>3761015</v>
      </c>
      <c r="F45" s="23">
        <v>3761000</v>
      </c>
      <c r="G45" s="20">
        <v>8489874</v>
      </c>
      <c r="H45" s="26">
        <f t="shared" si="3"/>
        <v>8489874</v>
      </c>
      <c r="I45" s="8" t="e">
        <f t="shared" si="0"/>
        <v>#DIV/0!</v>
      </c>
      <c r="J45" s="26">
        <f t="shared" si="1"/>
        <v>4728874</v>
      </c>
      <c r="K45" s="8">
        <f t="shared" si="2"/>
        <v>2.257344855091731</v>
      </c>
      <c r="L45" s="20">
        <v>5580744</v>
      </c>
      <c r="M45" s="20">
        <v>5671649</v>
      </c>
    </row>
    <row r="46" spans="1:13" ht="46.5">
      <c r="A46" s="4" t="s">
        <v>51</v>
      </c>
      <c r="B46" s="5" t="s">
        <v>26</v>
      </c>
      <c r="C46" s="5" t="s">
        <v>0</v>
      </c>
      <c r="D46" s="22">
        <f>D47+D48</f>
        <v>1956000</v>
      </c>
      <c r="E46" s="22">
        <f>E47+E48</f>
        <v>1468200</v>
      </c>
      <c r="F46" s="22">
        <f>F47+F48</f>
        <v>2197200</v>
      </c>
      <c r="G46" s="19">
        <f>G47+G48</f>
        <v>1612000</v>
      </c>
      <c r="H46" s="27">
        <f t="shared" si="3"/>
        <v>-344000</v>
      </c>
      <c r="I46" s="6">
        <f t="shared" si="0"/>
        <v>0.8241308793456033</v>
      </c>
      <c r="J46" s="27">
        <f t="shared" si="1"/>
        <v>-585200</v>
      </c>
      <c r="K46" s="6">
        <f t="shared" si="2"/>
        <v>0.733661023120335</v>
      </c>
      <c r="L46" s="19">
        <f>L47+L48</f>
        <v>1612000</v>
      </c>
      <c r="M46" s="19">
        <f>M47+M48</f>
        <v>1612000</v>
      </c>
    </row>
    <row r="47" spans="1:13" ht="46.5">
      <c r="A47" s="7" t="s">
        <v>52</v>
      </c>
      <c r="B47" s="2" t="s">
        <v>26</v>
      </c>
      <c r="C47" s="2" t="s">
        <v>5</v>
      </c>
      <c r="D47" s="3">
        <v>809000</v>
      </c>
      <c r="E47" s="3">
        <v>868200</v>
      </c>
      <c r="F47" s="23">
        <v>868200</v>
      </c>
      <c r="G47" s="20">
        <v>812000</v>
      </c>
      <c r="H47" s="26">
        <f t="shared" si="3"/>
        <v>3000</v>
      </c>
      <c r="I47" s="8">
        <f t="shared" si="0"/>
        <v>1.003708281829419</v>
      </c>
      <c r="J47" s="26">
        <f t="shared" si="1"/>
        <v>-56200</v>
      </c>
      <c r="K47" s="8">
        <f t="shared" si="2"/>
        <v>0.9352683713430086</v>
      </c>
      <c r="L47" s="20">
        <v>812000</v>
      </c>
      <c r="M47" s="20">
        <v>812000</v>
      </c>
    </row>
    <row r="48" spans="1:13" ht="15">
      <c r="A48" s="7" t="s">
        <v>53</v>
      </c>
      <c r="B48" s="2" t="s">
        <v>26</v>
      </c>
      <c r="C48" s="2" t="s">
        <v>6</v>
      </c>
      <c r="D48" s="3">
        <v>1147000</v>
      </c>
      <c r="E48" s="3">
        <v>600000</v>
      </c>
      <c r="F48" s="23">
        <v>1329000</v>
      </c>
      <c r="G48" s="20">
        <v>800000</v>
      </c>
      <c r="H48" s="26">
        <f t="shared" si="3"/>
        <v>-347000</v>
      </c>
      <c r="I48" s="8">
        <f t="shared" si="0"/>
        <v>0.6974716652136007</v>
      </c>
      <c r="J48" s="26">
        <f t="shared" si="1"/>
        <v>-529000</v>
      </c>
      <c r="K48" s="8">
        <f t="shared" si="2"/>
        <v>0.6019563581640331</v>
      </c>
      <c r="L48" s="20">
        <v>800000</v>
      </c>
      <c r="M48" s="20">
        <v>800000</v>
      </c>
    </row>
    <row r="49" spans="1:13" ht="15">
      <c r="A49" s="11" t="s">
        <v>54</v>
      </c>
      <c r="B49" s="12"/>
      <c r="C49" s="12"/>
      <c r="D49" s="21">
        <f>D3+D10+D12+D16+D23+D30+D36+D38+D42+D46+D28</f>
        <v>436404342.37000006</v>
      </c>
      <c r="E49" s="21">
        <f>E3+E10+E12+E16+E23+E30+E36+E38+E42+E46+E28</f>
        <v>405776386.41999996</v>
      </c>
      <c r="F49" s="21">
        <f>F3+F10+F12+F16+F23+F30+F36+F38+F42+F46+F28</f>
        <v>434863700</v>
      </c>
      <c r="G49" s="21">
        <f>G3+G10+G12+G16+G23+G30+G36+G38+G42+G46+G28</f>
        <v>534533745.31</v>
      </c>
      <c r="H49" s="27">
        <f t="shared" si="3"/>
        <v>98129402.93999994</v>
      </c>
      <c r="I49" s="6">
        <f t="shared" si="0"/>
        <v>1.2248589058648782</v>
      </c>
      <c r="J49" s="27">
        <f t="shared" si="1"/>
        <v>99670045.31</v>
      </c>
      <c r="K49" s="6">
        <f t="shared" si="2"/>
        <v>1.2291983564275426</v>
      </c>
      <c r="L49" s="21">
        <f>L3+L10+L12+L16+L23+L30+L36+L38+L42+L46+L28</f>
        <v>433068473.48999995</v>
      </c>
      <c r="M49" s="21">
        <f>M3+M10+M12+M16+M23+M30+M36+M38+M42+M46+M28</f>
        <v>442025816.64000005</v>
      </c>
    </row>
    <row r="80" spans="1:13" s="16" customFormat="1" ht="34.5" customHeight="1">
      <c r="A80" s="1"/>
      <c r="B80" s="1"/>
      <c r="C80" s="1"/>
      <c r="D80" s="13"/>
      <c r="E80" s="13"/>
      <c r="F80" s="14"/>
      <c r="G80" s="15"/>
      <c r="H80" s="15"/>
      <c r="I80" s="15"/>
      <c r="J80" s="15"/>
      <c r="K80" s="15"/>
      <c r="L80" s="15"/>
      <c r="M80" s="15"/>
    </row>
  </sheetData>
  <sheetProtection/>
  <mergeCells count="1">
    <mergeCell ref="A1:M1"/>
  </mergeCells>
  <printOptions/>
  <pageMargins left="0.32" right="0.3937007874015748" top="0.2755905511811024" bottom="0.49" header="0.2755905511811024" footer="0.31496062992125984"/>
  <pageSetup errors="blank" fitToHeight="0" fitToWidth="1" horizontalDpi="600" verticalDpi="600" orientation="landscape" paperSize="9" scale="5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Бурштейн</dc:creator>
  <cp:keywords/>
  <dc:description/>
  <cp:lastModifiedBy>Zam</cp:lastModifiedBy>
  <cp:lastPrinted>2017-11-14T09:34:38Z</cp:lastPrinted>
  <dcterms:created xsi:type="dcterms:W3CDTF">2017-03-14T06:28:47Z</dcterms:created>
  <dcterms:modified xsi:type="dcterms:W3CDTF">2023-11-24T13:59:07Z</dcterms:modified>
  <cp:category/>
  <cp:version/>
  <cp:contentType/>
  <cp:contentStatus/>
</cp:coreProperties>
</file>