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изм.09.01.2025" sheetId="16" r:id="rId1"/>
  </sheets>
  <definedNames>
    <definedName name="_xlnm.Print_Titles" localSheetId="0">изм.09.01.2025!$4:$5</definedName>
  </definedNames>
  <calcPr calcId="162913"/>
</workbook>
</file>

<file path=xl/calcChain.xml><?xml version="1.0" encoding="utf-8"?>
<calcChain xmlns="http://schemas.openxmlformats.org/spreadsheetml/2006/main">
  <c r="G19" i="16" l="1"/>
  <c r="G14" i="16" s="1"/>
  <c r="F19" i="16"/>
  <c r="E19" i="16"/>
  <c r="E31" i="16"/>
  <c r="E18" i="16"/>
  <c r="M70" i="16"/>
  <c r="L70" i="16"/>
  <c r="K70" i="16"/>
  <c r="G70" i="16"/>
  <c r="F70" i="16"/>
  <c r="E66" i="16"/>
  <c r="E70" i="16" s="1"/>
  <c r="M64" i="16"/>
  <c r="L64" i="16"/>
  <c r="K64" i="16"/>
  <c r="G64" i="16"/>
  <c r="F64" i="16"/>
  <c r="E64" i="16"/>
  <c r="M63" i="16"/>
  <c r="L63" i="16"/>
  <c r="K63" i="16"/>
  <c r="G63" i="16"/>
  <c r="F63" i="16"/>
  <c r="E63" i="16"/>
  <c r="M62" i="16"/>
  <c r="L62" i="16"/>
  <c r="K62" i="16"/>
  <c r="G62" i="16"/>
  <c r="F62" i="16"/>
  <c r="E62" i="16"/>
  <c r="M61" i="16"/>
  <c r="M65" i="16" s="1"/>
  <c r="L61" i="16"/>
  <c r="L65" i="16" s="1"/>
  <c r="K61" i="16"/>
  <c r="G61" i="16"/>
  <c r="G65" i="16" s="1"/>
  <c r="F61" i="16"/>
  <c r="F65" i="16" s="1"/>
  <c r="E61" i="16"/>
  <c r="E65" i="16" s="1"/>
  <c r="G60" i="16"/>
  <c r="F60" i="16"/>
  <c r="E60" i="16"/>
  <c r="G54" i="16"/>
  <c r="F54" i="16"/>
  <c r="E54" i="16"/>
  <c r="G53" i="16"/>
  <c r="F53" i="16"/>
  <c r="E53" i="16"/>
  <c r="G52" i="16"/>
  <c r="F52" i="16"/>
  <c r="E52" i="16"/>
  <c r="G51" i="16"/>
  <c r="F51" i="16"/>
  <c r="E51" i="16"/>
  <c r="E55" i="16" s="1"/>
  <c r="G50" i="16"/>
  <c r="F50" i="16"/>
  <c r="E50" i="16"/>
  <c r="G44" i="16"/>
  <c r="F44" i="16"/>
  <c r="E44" i="16"/>
  <c r="G43" i="16"/>
  <c r="F43" i="16"/>
  <c r="E43" i="16"/>
  <c r="G42" i="16"/>
  <c r="F42" i="16"/>
  <c r="E42" i="16"/>
  <c r="G41" i="16"/>
  <c r="G45" i="16" s="1"/>
  <c r="F41" i="16"/>
  <c r="E41" i="16"/>
  <c r="E40" i="16"/>
  <c r="F38" i="16"/>
  <c r="E38" i="16"/>
  <c r="G36" i="16"/>
  <c r="G40" i="16" s="1"/>
  <c r="F36" i="16"/>
  <c r="F40" i="16" s="1"/>
  <c r="E36" i="16"/>
  <c r="G35" i="16"/>
  <c r="F35" i="16"/>
  <c r="E35" i="16"/>
  <c r="G29" i="16"/>
  <c r="F29" i="16"/>
  <c r="E29" i="16"/>
  <c r="G28" i="16"/>
  <c r="F28" i="16"/>
  <c r="E28" i="16"/>
  <c r="G27" i="16"/>
  <c r="F27" i="16"/>
  <c r="E27" i="16"/>
  <c r="F26" i="16"/>
  <c r="E26" i="16"/>
  <c r="E30" i="16" s="1"/>
  <c r="G25" i="16"/>
  <c r="F25" i="16"/>
  <c r="O23" i="16"/>
  <c r="M23" i="16"/>
  <c r="K23" i="16"/>
  <c r="J23" i="16"/>
  <c r="E23" i="16"/>
  <c r="E13" i="16" s="1"/>
  <c r="E8" i="16" s="1"/>
  <c r="G20" i="16"/>
  <c r="F20" i="16"/>
  <c r="E20" i="16"/>
  <c r="F14" i="16"/>
  <c r="E14" i="16"/>
  <c r="G13" i="16"/>
  <c r="F13" i="16"/>
  <c r="F8" i="16" s="1"/>
  <c r="G12" i="16"/>
  <c r="G7" i="16" s="1"/>
  <c r="F12" i="16"/>
  <c r="E12" i="16"/>
  <c r="G11" i="16"/>
  <c r="F11" i="16"/>
  <c r="E11" i="16"/>
  <c r="E15" i="16" s="1"/>
  <c r="G26" i="16" l="1"/>
  <c r="G30" i="16" s="1"/>
  <c r="F45" i="16"/>
  <c r="G55" i="16"/>
  <c r="K65" i="16"/>
  <c r="E7" i="16"/>
  <c r="F7" i="16"/>
  <c r="F15" i="16"/>
  <c r="F30" i="16"/>
  <c r="E45" i="16"/>
  <c r="G8" i="16"/>
  <c r="F55" i="16"/>
  <c r="G9" i="16"/>
  <c r="G15" i="16"/>
  <c r="E9" i="16"/>
  <c r="F9" i="16"/>
  <c r="E6" i="16"/>
  <c r="E10" i="16" s="1"/>
  <c r="F6" i="16"/>
  <c r="E25" i="16"/>
  <c r="G6" i="16"/>
  <c r="G10" i="16" l="1"/>
  <c r="F10" i="16"/>
</calcChain>
</file>

<file path=xl/sharedStrings.xml><?xml version="1.0" encoding="utf-8"?>
<sst xmlns="http://schemas.openxmlformats.org/spreadsheetml/2006/main" count="216" uniqueCount="57">
  <si>
    <t/>
  </si>
  <si>
    <t>№ пп</t>
  </si>
  <si>
    <t>Подпрограмма, основное мероприятие, направление расходов, мероприятие</t>
  </si>
  <si>
    <t>Ответственный исполнитель, соисполнители</t>
  </si>
  <si>
    <t>Источник
финансового
обеспечения</t>
  </si>
  <si>
    <t>Объем средств на реализацию, рублей</t>
  </si>
  <si>
    <t>Связь основного мероприятия и показателей (порядковые номера показателей)</t>
  </si>
  <si>
    <t>средства областного бюджета</t>
  </si>
  <si>
    <t>средства федерального бюджета</t>
  </si>
  <si>
    <t>средства местных бюджетов</t>
  </si>
  <si>
    <t>итого</t>
  </si>
  <si>
    <t>1.</t>
  </si>
  <si>
    <t>1.1.</t>
  </si>
  <si>
    <t>1.2.</t>
  </si>
  <si>
    <t>2.</t>
  </si>
  <si>
    <t>2.1.</t>
  </si>
  <si>
    <t>Сохранение культурного и исторического наследия, расширение доступа населения к культурным ценностям и информации</t>
  </si>
  <si>
    <t>Создание условий для участия граждан в культурной жизни</t>
  </si>
  <si>
    <t>охрана, сохранение и популяризация объектов культурного наследия</t>
  </si>
  <si>
    <t>Реализация стратегической роли культуры как духовно-нравственного основания развития личности и государства, единства российского общества</t>
  </si>
  <si>
    <t>развитие кадрового потенциала сферы культуры и реализация мер государственной поддержки работников культуры</t>
  </si>
  <si>
    <t>3.</t>
  </si>
  <si>
    <t>3.1.</t>
  </si>
  <si>
    <t>Рациональное использование топливно-энергетических ресурсов и внедрение технологий энергосбережения</t>
  </si>
  <si>
    <t xml:space="preserve">повышение энергетической эффективности потребления тепла, газа, электроэнергии, воды и стимулирование использования энергосберегающих  технологий </t>
  </si>
  <si>
    <t xml:space="preserve"> начальник отдела культуры</t>
  </si>
  <si>
    <t>Администрация Дубровского района</t>
  </si>
  <si>
    <t>средства от иной приносящей доход деятельности</t>
  </si>
  <si>
    <t>средства от иной приносящей доход деятельностисредства от иной приносящей доход деятельности</t>
  </si>
  <si>
    <t>цбс</t>
  </si>
  <si>
    <t>музей</t>
  </si>
  <si>
    <t>культура</t>
  </si>
  <si>
    <t>дк р-н</t>
  </si>
  <si>
    <t>дк поселение городское</t>
  </si>
  <si>
    <t>МБУК "ЦБС Дубровского района"; МБУК «Дубровский районный краеведческий музей»; МБУК "ЦМДК  Дубровского района"</t>
  </si>
  <si>
    <t>МБУК "ЦБС Дубровского района"; МБУК «Дубровский районный краеведческий музей»; МБУК "ЦМДК  Дубровского района";  начальник отдела культуры</t>
  </si>
  <si>
    <t xml:space="preserve"> МБУК «Дубровский районный краеведческий музей»</t>
  </si>
  <si>
    <t>2.2.</t>
  </si>
  <si>
    <t>2023 год бюджет</t>
  </si>
  <si>
    <t>2024 год бюджет</t>
  </si>
  <si>
    <t>А.</t>
  </si>
  <si>
    <t>А1</t>
  </si>
  <si>
    <t>Национальный проект "Культура"</t>
  </si>
  <si>
    <t>Региональный проект "Культурная среда (Брянская область)"</t>
  </si>
  <si>
    <t>2024 год</t>
  </si>
  <si>
    <t>2023 год внебюджет</t>
  </si>
  <si>
    <t>2025 год бюджет</t>
  </si>
  <si>
    <t>2025 год</t>
  </si>
  <si>
    <t xml:space="preserve">Приложение 2
к муниципальной программе  «Развитие культуры и сохранение культурного  наследия Дубровского муниципального района Брянской области  (2024 – 2026 годы)»
 </t>
  </si>
  <si>
    <t xml:space="preserve">План реализации муниципальной программы «Развитие культуры и сохранение культурного  наследия Дубровского муниципального района Брянской области  (2024 – 2026 годы)»
 </t>
  </si>
  <si>
    <t xml:space="preserve">муниципальной программы «Развитие культуры и сохранение культурного  наследия Дубровского муниципального района Брянской области  (2024 – 2026 годы)»
 </t>
  </si>
  <si>
    <t>2026 год</t>
  </si>
  <si>
    <t>А2</t>
  </si>
  <si>
    <t xml:space="preserve"> МБУК "ЦБС Дубровского района"</t>
  </si>
  <si>
    <t>Развитие инфраструктуры сферы культуры, обеспечение развития и укрепления материально-технической базы учреждений культуры</t>
  </si>
  <si>
    <t xml:space="preserve">Региональный проект "Творческие люди" (государственная поддержка лучших  сельских учреждений культуры (Давыдчинская поселенческая библиотека; обособленное структурное подразделение МБУК "ЦБС Дубровского района") </t>
  </si>
  <si>
    <t>Приложение 1
к Постановлению № 3 от 09.01.2025 "О внесении изменений и дополнений в муниципальную программу  "Развитие культуры и сохранение культурного наследия Дубровского муниципального района Брянской области  (2024 – 2026 годы)»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</si>
</sst>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_-* #,##0\ _₽_-;\-* #,##0\ _₽_-;_-* &quot;-&quot;??\ _₽_-;_-@_-"/>
  </numFmts>
  <fonts count="5" x14ac:knownFonts="1">
    <font>
      <sz val="10"/>
      <color rgb="FF000000"/>
      <name val="Times New Roman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164" fontId="0" fillId="0" borderId="0">
      <alignment vertical="top" wrapText="1"/>
    </xf>
  </cellStyleXfs>
  <cellXfs count="34">
    <xf numFmtId="164" fontId="0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horizontal="right" vertical="center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2" borderId="3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vertical="top" wrapText="1"/>
    </xf>
    <xf numFmtId="0" fontId="0" fillId="2" borderId="4" xfId="0" applyNumberFormat="1" applyFont="1" applyFill="1" applyBorder="1" applyAlignment="1">
      <alignment vertical="top" wrapText="1"/>
    </xf>
    <xf numFmtId="4" fontId="0" fillId="2" borderId="4" xfId="0" applyNumberFormat="1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0" fillId="3" borderId="4" xfId="0" applyNumberFormat="1" applyFont="1" applyFill="1" applyBorder="1" applyAlignment="1">
      <alignment vertical="top" wrapText="1"/>
    </xf>
    <xf numFmtId="4" fontId="0" fillId="3" borderId="4" xfId="0" applyNumberFormat="1" applyFont="1" applyFill="1" applyBorder="1" applyAlignment="1">
      <alignment vertical="top" wrapText="1"/>
    </xf>
    <xf numFmtId="164" fontId="0" fillId="0" borderId="8" xfId="0" applyNumberFormat="1" applyFont="1" applyFill="1" applyBorder="1" applyAlignment="1">
      <alignment vertical="top" wrapText="1"/>
    </xf>
    <xf numFmtId="4" fontId="0" fillId="0" borderId="4" xfId="0" applyNumberFormat="1" applyFont="1" applyFill="1" applyBorder="1" applyAlignment="1">
      <alignment vertical="top" wrapText="1"/>
    </xf>
    <xf numFmtId="0" fontId="0" fillId="0" borderId="4" xfId="0" applyNumberFormat="1" applyFont="1" applyFill="1" applyBorder="1" applyAlignment="1">
      <alignment vertical="top" wrapText="1"/>
    </xf>
    <xf numFmtId="165" fontId="0" fillId="0" borderId="0" xfId="0" applyNumberFormat="1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4" fillId="2" borderId="1" xfId="0" applyNumberFormat="1" applyFont="1" applyFill="1" applyBorder="1" applyAlignment="1">
      <alignment vertical="top" wrapText="1"/>
    </xf>
    <xf numFmtId="0" fontId="3" fillId="2" borderId="5" xfId="0" applyNumberFormat="1" applyFont="1" applyFill="1" applyBorder="1" applyAlignment="1">
      <alignment horizontal="left" vertical="top" wrapText="1"/>
    </xf>
    <xf numFmtId="0" fontId="3" fillId="2" borderId="6" xfId="0" applyNumberFormat="1" applyFont="1" applyFill="1" applyBorder="1" applyAlignment="1">
      <alignment horizontal="left" vertical="top" wrapText="1"/>
    </xf>
    <xf numFmtId="164" fontId="4" fillId="0" borderId="0" xfId="0" applyNumberFormat="1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3" fillId="0" borderId="0" xfId="0" applyNumberFormat="1" applyFont="1" applyFill="1" applyAlignment="1">
      <alignment horizontal="right" vertical="center" wrapText="1"/>
    </xf>
    <xf numFmtId="0" fontId="0" fillId="0" borderId="0" xfId="0" applyNumberFormat="1" applyFont="1" applyFill="1" applyAlignment="1">
      <alignment horizontal="righ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3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0" sqref="H10"/>
    </sheetView>
  </sheetViews>
  <sheetFormatPr defaultRowHeight="12.75" x14ac:dyDescent="0.2"/>
  <cols>
    <col min="1" max="1" width="7.1640625" style="19" customWidth="1"/>
    <col min="2" max="2" width="35.83203125" style="19" customWidth="1"/>
    <col min="3" max="3" width="30.6640625" style="19" customWidth="1"/>
    <col min="4" max="4" width="18.33203125" style="19" customWidth="1"/>
    <col min="5" max="5" width="17.1640625" style="19" customWidth="1"/>
    <col min="6" max="6" width="17" style="19" customWidth="1"/>
    <col min="7" max="7" width="17.33203125" style="19" customWidth="1"/>
    <col min="8" max="8" width="16.6640625" style="19" customWidth="1"/>
    <col min="9" max="9" width="18.1640625" style="19" hidden="1" customWidth="1"/>
    <col min="10" max="10" width="14.5" style="19" hidden="1" customWidth="1"/>
    <col min="11" max="11" width="15.5" style="19" hidden="1" customWidth="1"/>
    <col min="12" max="12" width="14.83203125" style="19" hidden="1" customWidth="1"/>
    <col min="13" max="13" width="15.83203125" style="19" hidden="1" customWidth="1"/>
    <col min="14" max="14" width="14.5" style="19" hidden="1" customWidth="1"/>
    <col min="15" max="15" width="16.6640625" style="19" hidden="1" customWidth="1"/>
    <col min="16" max="21" width="0" style="19" hidden="1" customWidth="1"/>
    <col min="22" max="16384" width="9.33203125" style="19"/>
  </cols>
  <sheetData>
    <row r="1" spans="1:8" ht="52.5" customHeight="1" x14ac:dyDescent="0.2">
      <c r="A1" s="19" t="s">
        <v>0</v>
      </c>
      <c r="D1" s="23" t="s">
        <v>56</v>
      </c>
      <c r="E1" s="24"/>
      <c r="F1" s="24"/>
      <c r="G1" s="24"/>
      <c r="H1" s="24"/>
    </row>
    <row r="2" spans="1:8" ht="48" customHeight="1" x14ac:dyDescent="0.2">
      <c r="A2" s="1" t="s">
        <v>0</v>
      </c>
      <c r="B2" s="1"/>
      <c r="C2" s="1" t="s">
        <v>0</v>
      </c>
      <c r="D2" s="25" t="s">
        <v>48</v>
      </c>
      <c r="E2" s="26"/>
      <c r="F2" s="26"/>
      <c r="G2" s="26"/>
      <c r="H2" s="26"/>
    </row>
    <row r="3" spans="1:8" ht="40.5" customHeight="1" x14ac:dyDescent="0.2">
      <c r="A3" s="27" t="s">
        <v>49</v>
      </c>
      <c r="B3" s="27"/>
      <c r="C3" s="27"/>
      <c r="D3" s="27"/>
      <c r="E3" s="27"/>
      <c r="F3" s="27"/>
      <c r="G3" s="27"/>
      <c r="H3" s="27"/>
    </row>
    <row r="4" spans="1:8" ht="34.5" customHeight="1" x14ac:dyDescent="0.2">
      <c r="A4" s="28" t="s">
        <v>1</v>
      </c>
      <c r="B4" s="28" t="s">
        <v>2</v>
      </c>
      <c r="C4" s="28" t="s">
        <v>3</v>
      </c>
      <c r="D4" s="28" t="s">
        <v>4</v>
      </c>
      <c r="E4" s="28" t="s">
        <v>5</v>
      </c>
      <c r="F4" s="28"/>
      <c r="G4" s="28"/>
      <c r="H4" s="28" t="s">
        <v>6</v>
      </c>
    </row>
    <row r="5" spans="1:8" ht="47.25" customHeight="1" x14ac:dyDescent="0.2">
      <c r="A5" s="29" t="s">
        <v>0</v>
      </c>
      <c r="B5" s="29" t="s">
        <v>0</v>
      </c>
      <c r="C5" s="28" t="s">
        <v>0</v>
      </c>
      <c r="D5" s="28" t="s">
        <v>0</v>
      </c>
      <c r="E5" s="11" t="s">
        <v>44</v>
      </c>
      <c r="F5" s="11" t="s">
        <v>47</v>
      </c>
      <c r="G5" s="11" t="s">
        <v>51</v>
      </c>
      <c r="H5" s="28" t="s">
        <v>0</v>
      </c>
    </row>
    <row r="6" spans="1:8" ht="38.25" customHeight="1" x14ac:dyDescent="0.2">
      <c r="A6" s="3" t="s">
        <v>0</v>
      </c>
      <c r="B6" s="30" t="s">
        <v>50</v>
      </c>
      <c r="C6" s="21" t="s">
        <v>26</v>
      </c>
      <c r="D6" s="7" t="s">
        <v>7</v>
      </c>
      <c r="E6" s="8">
        <f>E11+E26+E41+E51+E61</f>
        <v>2658323.5</v>
      </c>
      <c r="F6" s="8">
        <f t="shared" ref="F6:G9" si="0">F11+F26+F41+F51</f>
        <v>3088197.5</v>
      </c>
      <c r="G6" s="8">
        <f t="shared" si="0"/>
        <v>157909.10999999999</v>
      </c>
      <c r="H6" s="8"/>
    </row>
    <row r="7" spans="1:8" ht="43.35" customHeight="1" x14ac:dyDescent="0.2">
      <c r="A7" s="3" t="s">
        <v>0</v>
      </c>
      <c r="B7" s="31"/>
      <c r="C7" s="21"/>
      <c r="D7" s="7" t="s">
        <v>8</v>
      </c>
      <c r="E7" s="8">
        <f>E12+E27+E42+E52+E62</f>
        <v>176727.5</v>
      </c>
      <c r="F7" s="8">
        <f t="shared" si="0"/>
        <v>75192.5</v>
      </c>
      <c r="G7" s="8">
        <f t="shared" si="0"/>
        <v>77154.89</v>
      </c>
      <c r="H7" s="7"/>
    </row>
    <row r="8" spans="1:8" ht="28.9" customHeight="1" x14ac:dyDescent="0.2">
      <c r="A8" s="3" t="s">
        <v>0</v>
      </c>
      <c r="B8" s="31"/>
      <c r="C8" s="21"/>
      <c r="D8" s="7" t="s">
        <v>9</v>
      </c>
      <c r="E8" s="8">
        <f>E13+E28+E43+E53+E63</f>
        <v>36730964.310000002</v>
      </c>
      <c r="F8" s="8">
        <f t="shared" si="0"/>
        <v>17090044.510000002</v>
      </c>
      <c r="G8" s="8">
        <f t="shared" si="0"/>
        <v>17019900.73</v>
      </c>
      <c r="H8" s="8"/>
    </row>
    <row r="9" spans="1:8" ht="28.9" customHeight="1" x14ac:dyDescent="0.2">
      <c r="A9" s="3" t="s">
        <v>0</v>
      </c>
      <c r="B9" s="31"/>
      <c r="C9" s="21"/>
      <c r="D9" s="7" t="s">
        <v>27</v>
      </c>
      <c r="E9" s="8">
        <f>E14+E29+E44+E54+E64</f>
        <v>544434.81000000006</v>
      </c>
      <c r="F9" s="8">
        <f t="shared" si="0"/>
        <v>0</v>
      </c>
      <c r="G9" s="8">
        <f t="shared" si="0"/>
        <v>0</v>
      </c>
      <c r="H9" s="8"/>
    </row>
    <row r="10" spans="1:8" ht="14.45" customHeight="1" x14ac:dyDescent="0.2">
      <c r="A10" s="5" t="s">
        <v>0</v>
      </c>
      <c r="B10" s="32"/>
      <c r="C10" s="22"/>
      <c r="D10" s="9" t="s">
        <v>10</v>
      </c>
      <c r="E10" s="10">
        <f>SUM(E6:E9)</f>
        <v>40110450.120000005</v>
      </c>
      <c r="F10" s="10">
        <f>SUM(F6:F9)</f>
        <v>20253434.510000002</v>
      </c>
      <c r="G10" s="10">
        <f>SUM(G6:G9)</f>
        <v>17254964.73</v>
      </c>
      <c r="H10" s="10"/>
    </row>
    <row r="11" spans="1:8" ht="54" customHeight="1" x14ac:dyDescent="0.2">
      <c r="A11" s="2" t="s">
        <v>11</v>
      </c>
      <c r="B11" s="20" t="s">
        <v>16</v>
      </c>
      <c r="C11" s="21"/>
      <c r="D11" s="7" t="s">
        <v>7</v>
      </c>
      <c r="E11" s="8">
        <f t="shared" ref="E11:G13" si="1">E16+E21</f>
        <v>0</v>
      </c>
      <c r="F11" s="8">
        <f t="shared" si="1"/>
        <v>0</v>
      </c>
      <c r="G11" s="8">
        <f t="shared" si="1"/>
        <v>0</v>
      </c>
      <c r="H11" s="7"/>
    </row>
    <row r="12" spans="1:8" ht="43.35" customHeight="1" x14ac:dyDescent="0.2">
      <c r="A12" s="3" t="s">
        <v>0</v>
      </c>
      <c r="B12" s="4" t="s">
        <v>0</v>
      </c>
      <c r="C12" s="21"/>
      <c r="D12" s="7" t="s">
        <v>8</v>
      </c>
      <c r="E12" s="8">
        <f t="shared" si="1"/>
        <v>0</v>
      </c>
      <c r="F12" s="8">
        <f t="shared" si="1"/>
        <v>0</v>
      </c>
      <c r="G12" s="8">
        <f t="shared" si="1"/>
        <v>0</v>
      </c>
      <c r="H12" s="7"/>
    </row>
    <row r="13" spans="1:8" ht="28.9" customHeight="1" x14ac:dyDescent="0.2">
      <c r="A13" s="3" t="s">
        <v>0</v>
      </c>
      <c r="B13" s="4" t="s">
        <v>0</v>
      </c>
      <c r="C13" s="21"/>
      <c r="D13" s="7" t="s">
        <v>9</v>
      </c>
      <c r="E13" s="8">
        <f>E18+E23</f>
        <v>36649366.380000003</v>
      </c>
      <c r="F13" s="8">
        <f t="shared" si="1"/>
        <v>16996884</v>
      </c>
      <c r="G13" s="8">
        <f t="shared" si="1"/>
        <v>17017307</v>
      </c>
      <c r="H13" s="7"/>
    </row>
    <row r="14" spans="1:8" ht="28.9" customHeight="1" x14ac:dyDescent="0.2">
      <c r="A14" s="3" t="s">
        <v>0</v>
      </c>
      <c r="B14" s="4" t="s">
        <v>0</v>
      </c>
      <c r="C14" s="21"/>
      <c r="D14" s="13" t="s">
        <v>27</v>
      </c>
      <c r="E14" s="14">
        <f>E19</f>
        <v>544434.81000000006</v>
      </c>
      <c r="F14" s="14">
        <f>F19</f>
        <v>0</v>
      </c>
      <c r="G14" s="14">
        <f>G19</f>
        <v>0</v>
      </c>
      <c r="H14" s="7"/>
    </row>
    <row r="15" spans="1:8" ht="14.45" customHeight="1" x14ac:dyDescent="0.2">
      <c r="A15" s="5" t="s">
        <v>0</v>
      </c>
      <c r="B15" s="6" t="s">
        <v>0</v>
      </c>
      <c r="C15" s="22"/>
      <c r="D15" s="9" t="s">
        <v>10</v>
      </c>
      <c r="E15" s="10">
        <f>SUM(E11:E14)</f>
        <v>37193801.190000005</v>
      </c>
      <c r="F15" s="10">
        <f>SUM(F11:F14)</f>
        <v>16996884</v>
      </c>
      <c r="G15" s="10">
        <f>SUM(G11:G14)</f>
        <v>17017307</v>
      </c>
      <c r="H15" s="9"/>
    </row>
    <row r="16" spans="1:8" ht="39.75" customHeight="1" x14ac:dyDescent="0.2">
      <c r="A16" s="2" t="s">
        <v>12</v>
      </c>
      <c r="B16" s="20" t="s">
        <v>17</v>
      </c>
      <c r="C16" s="21" t="s">
        <v>35</v>
      </c>
      <c r="D16" s="7" t="s">
        <v>7</v>
      </c>
      <c r="E16" s="8">
        <v>0</v>
      </c>
      <c r="F16" s="8">
        <v>0</v>
      </c>
      <c r="G16" s="8">
        <v>0</v>
      </c>
      <c r="H16" s="7"/>
    </row>
    <row r="17" spans="1:15" ht="30.75" customHeight="1" x14ac:dyDescent="0.2">
      <c r="A17" s="3" t="s">
        <v>0</v>
      </c>
      <c r="B17" s="4" t="s">
        <v>0</v>
      </c>
      <c r="C17" s="21"/>
      <c r="D17" s="7" t="s">
        <v>8</v>
      </c>
      <c r="E17" s="8">
        <v>0</v>
      </c>
      <c r="F17" s="8">
        <v>0</v>
      </c>
      <c r="G17" s="8">
        <v>0</v>
      </c>
      <c r="H17" s="7"/>
      <c r="J17" s="19" t="s">
        <v>45</v>
      </c>
      <c r="K17" s="19" t="s">
        <v>38</v>
      </c>
      <c r="M17" s="19" t="s">
        <v>39</v>
      </c>
      <c r="O17" s="19" t="s">
        <v>46</v>
      </c>
    </row>
    <row r="18" spans="1:15" ht="28.9" customHeight="1" x14ac:dyDescent="0.2">
      <c r="A18" s="3" t="s">
        <v>0</v>
      </c>
      <c r="B18" s="4" t="s">
        <v>0</v>
      </c>
      <c r="C18" s="21"/>
      <c r="D18" s="7" t="s">
        <v>9</v>
      </c>
      <c r="E18" s="8">
        <f>32977277-79228.13+1173000+2458317.51</f>
        <v>36529366.380000003</v>
      </c>
      <c r="F18" s="8">
        <v>16996884</v>
      </c>
      <c r="G18" s="8">
        <v>17017307</v>
      </c>
      <c r="H18" s="7"/>
      <c r="J18" s="19">
        <v>132000</v>
      </c>
      <c r="K18" s="19">
        <v>10734076</v>
      </c>
      <c r="L18" s="19" t="s">
        <v>29</v>
      </c>
      <c r="M18" s="19">
        <v>6752361</v>
      </c>
      <c r="O18" s="19">
        <v>6776370</v>
      </c>
    </row>
    <row r="19" spans="1:15" ht="28.9" customHeight="1" x14ac:dyDescent="0.2">
      <c r="A19" s="3" t="s">
        <v>0</v>
      </c>
      <c r="B19" s="4" t="s">
        <v>0</v>
      </c>
      <c r="C19" s="21"/>
      <c r="D19" s="7" t="s">
        <v>27</v>
      </c>
      <c r="E19" s="8">
        <f>342000+202434.81</f>
        <v>544434.81000000006</v>
      </c>
      <c r="F19" s="8">
        <f>342000-342000</f>
        <v>0</v>
      </c>
      <c r="G19" s="8">
        <f>342000-342000</f>
        <v>0</v>
      </c>
      <c r="H19" s="7"/>
      <c r="J19" s="19">
        <v>0</v>
      </c>
      <c r="K19" s="19">
        <v>595875</v>
      </c>
      <c r="L19" s="19" t="s">
        <v>30</v>
      </c>
      <c r="M19" s="19">
        <v>599730</v>
      </c>
      <c r="O19" s="19">
        <v>603755</v>
      </c>
    </row>
    <row r="20" spans="1:15" ht="14.45" customHeight="1" x14ac:dyDescent="0.2">
      <c r="A20" s="5" t="s">
        <v>0</v>
      </c>
      <c r="B20" s="6" t="s">
        <v>0</v>
      </c>
      <c r="C20" s="22"/>
      <c r="D20" s="9" t="s">
        <v>10</v>
      </c>
      <c r="E20" s="10">
        <f>SUM(E16:E19)</f>
        <v>37073801.190000005</v>
      </c>
      <c r="F20" s="10">
        <f>SUM(F16:F19)</f>
        <v>16996884</v>
      </c>
      <c r="G20" s="10">
        <f>SUM(G16:G19)</f>
        <v>17017307</v>
      </c>
      <c r="H20" s="9"/>
      <c r="K20" s="19">
        <v>350000</v>
      </c>
      <c r="L20" s="19" t="s">
        <v>31</v>
      </c>
      <c r="M20" s="19">
        <v>291390.36</v>
      </c>
      <c r="O20" s="19">
        <v>246861.77</v>
      </c>
    </row>
    <row r="21" spans="1:15" ht="39" customHeight="1" x14ac:dyDescent="0.2">
      <c r="A21" s="2" t="s">
        <v>13</v>
      </c>
      <c r="B21" s="20" t="s">
        <v>18</v>
      </c>
      <c r="C21" s="21" t="s">
        <v>25</v>
      </c>
      <c r="D21" s="7" t="s">
        <v>7</v>
      </c>
      <c r="E21" s="8">
        <v>0</v>
      </c>
      <c r="F21" s="8">
        <v>0</v>
      </c>
      <c r="G21" s="8">
        <v>0</v>
      </c>
      <c r="H21" s="7"/>
      <c r="J21" s="19">
        <v>210000</v>
      </c>
      <c r="K21" s="19">
        <v>10350267</v>
      </c>
      <c r="L21" s="19" t="s">
        <v>32</v>
      </c>
      <c r="M21" s="19">
        <v>6935809</v>
      </c>
      <c r="O21" s="19">
        <v>8037375</v>
      </c>
    </row>
    <row r="22" spans="1:15" ht="21" customHeight="1" x14ac:dyDescent="0.2">
      <c r="A22" s="3" t="s">
        <v>0</v>
      </c>
      <c r="B22" s="4"/>
      <c r="C22" s="21"/>
      <c r="D22" s="7" t="s">
        <v>8</v>
      </c>
      <c r="E22" s="8">
        <v>0</v>
      </c>
      <c r="F22" s="8">
        <v>0</v>
      </c>
      <c r="G22" s="8">
        <v>0</v>
      </c>
      <c r="H22" s="7"/>
      <c r="J22" s="15"/>
      <c r="K22" s="15">
        <v>7500000</v>
      </c>
      <c r="L22" s="19" t="s">
        <v>33</v>
      </c>
      <c r="M22" s="15"/>
      <c r="O22" s="15"/>
    </row>
    <row r="23" spans="1:15" ht="28.9" customHeight="1" x14ac:dyDescent="0.2">
      <c r="A23" s="3" t="s">
        <v>0</v>
      </c>
      <c r="B23" s="4" t="s">
        <v>0</v>
      </c>
      <c r="C23" s="21"/>
      <c r="D23" s="7" t="s">
        <v>9</v>
      </c>
      <c r="E23" s="8">
        <f>90000+30000</f>
        <v>120000</v>
      </c>
      <c r="F23" s="8">
        <v>0</v>
      </c>
      <c r="G23" s="8">
        <v>0</v>
      </c>
      <c r="H23" s="7"/>
      <c r="J23" s="19">
        <f>SUM(J18:J22)</f>
        <v>342000</v>
      </c>
      <c r="K23" s="19">
        <f>SUM(K18:K22)</f>
        <v>29530218</v>
      </c>
      <c r="M23" s="19">
        <f>SUM(M18:M22)</f>
        <v>14579290.359999999</v>
      </c>
      <c r="O23" s="19">
        <f>SUM(O18:O22)</f>
        <v>15664361.77</v>
      </c>
    </row>
    <row r="24" spans="1:15" ht="28.9" customHeight="1" x14ac:dyDescent="0.2">
      <c r="A24" s="3" t="s">
        <v>0</v>
      </c>
      <c r="B24" s="4" t="s">
        <v>0</v>
      </c>
      <c r="C24" s="21"/>
      <c r="D24" s="7" t="s">
        <v>27</v>
      </c>
      <c r="E24" s="8">
        <v>0</v>
      </c>
      <c r="F24" s="8">
        <v>0</v>
      </c>
      <c r="G24" s="8">
        <v>0</v>
      </c>
      <c r="H24" s="7"/>
    </row>
    <row r="25" spans="1:15" ht="14.45" customHeight="1" x14ac:dyDescent="0.2">
      <c r="A25" s="5" t="s">
        <v>0</v>
      </c>
      <c r="B25" s="6" t="s">
        <v>0</v>
      </c>
      <c r="C25" s="22"/>
      <c r="D25" s="9" t="s">
        <v>10</v>
      </c>
      <c r="E25" s="10">
        <f>SUM(E21:E24)</f>
        <v>120000</v>
      </c>
      <c r="F25" s="10">
        <f>SUM(F21:F24)</f>
        <v>0</v>
      </c>
      <c r="G25" s="10">
        <f>SUM(G21:G24)</f>
        <v>0</v>
      </c>
      <c r="H25" s="9"/>
    </row>
    <row r="26" spans="1:15" ht="45.75" customHeight="1" x14ac:dyDescent="0.2">
      <c r="A26" s="2" t="s">
        <v>14</v>
      </c>
      <c r="B26" s="33" t="s">
        <v>19</v>
      </c>
      <c r="C26" s="21"/>
      <c r="D26" s="7" t="s">
        <v>7</v>
      </c>
      <c r="E26" s="8">
        <f t="shared" ref="E26:G28" si="2">E31+E36</f>
        <v>2651940.5</v>
      </c>
      <c r="F26" s="8">
        <f t="shared" si="2"/>
        <v>3088197.5</v>
      </c>
      <c r="G26" s="8">
        <f t="shared" si="2"/>
        <v>157909.10999999999</v>
      </c>
      <c r="H26" s="7"/>
    </row>
    <row r="27" spans="1:15" ht="43.35" customHeight="1" x14ac:dyDescent="0.2">
      <c r="A27" s="3" t="s">
        <v>0</v>
      </c>
      <c r="B27" s="31"/>
      <c r="C27" s="21"/>
      <c r="D27" s="7" t="s">
        <v>8</v>
      </c>
      <c r="E27" s="8">
        <f t="shared" si="2"/>
        <v>76727.5</v>
      </c>
      <c r="F27" s="8">
        <f t="shared" si="2"/>
        <v>75192.5</v>
      </c>
      <c r="G27" s="8">
        <f t="shared" si="2"/>
        <v>77154.89</v>
      </c>
      <c r="H27" s="7"/>
    </row>
    <row r="28" spans="1:15" ht="28.9" customHeight="1" x14ac:dyDescent="0.2">
      <c r="A28" s="3" t="s">
        <v>0</v>
      </c>
      <c r="B28" s="4" t="s">
        <v>0</v>
      </c>
      <c r="C28" s="21"/>
      <c r="D28" s="7" t="s">
        <v>9</v>
      </c>
      <c r="E28" s="8">
        <f t="shared" si="2"/>
        <v>80523.349999999991</v>
      </c>
      <c r="F28" s="8">
        <f t="shared" si="2"/>
        <v>93160.51</v>
      </c>
      <c r="G28" s="8">
        <f t="shared" si="2"/>
        <v>2593.73</v>
      </c>
      <c r="H28" s="7"/>
    </row>
    <row r="29" spans="1:15" ht="28.9" customHeight="1" x14ac:dyDescent="0.2">
      <c r="A29" s="3" t="s">
        <v>0</v>
      </c>
      <c r="B29" s="4" t="s">
        <v>0</v>
      </c>
      <c r="C29" s="21"/>
      <c r="D29" s="7" t="s">
        <v>28</v>
      </c>
      <c r="E29" s="8">
        <f t="shared" ref="E29:G29" si="3">E34</f>
        <v>0</v>
      </c>
      <c r="F29" s="8">
        <f t="shared" si="3"/>
        <v>0</v>
      </c>
      <c r="G29" s="8">
        <f t="shared" si="3"/>
        <v>0</v>
      </c>
      <c r="H29" s="7"/>
    </row>
    <row r="30" spans="1:15" ht="14.45" customHeight="1" x14ac:dyDescent="0.2">
      <c r="A30" s="5" t="s">
        <v>0</v>
      </c>
      <c r="B30" s="6" t="s">
        <v>0</v>
      </c>
      <c r="C30" s="22"/>
      <c r="D30" s="9" t="s">
        <v>10</v>
      </c>
      <c r="E30" s="10">
        <f>SUM(E26:E29)</f>
        <v>2809191.35</v>
      </c>
      <c r="F30" s="10">
        <f>SUM(F26:F29)</f>
        <v>3256550.51</v>
      </c>
      <c r="G30" s="10">
        <f>SUM(G26:G29)</f>
        <v>237657.73</v>
      </c>
      <c r="H30" s="9"/>
    </row>
    <row r="31" spans="1:15" ht="45" customHeight="1" x14ac:dyDescent="0.2">
      <c r="A31" s="2" t="s">
        <v>15</v>
      </c>
      <c r="B31" s="33" t="s">
        <v>20</v>
      </c>
      <c r="C31" s="21" t="s">
        <v>34</v>
      </c>
      <c r="D31" s="7" t="s">
        <v>7</v>
      </c>
      <c r="E31" s="8">
        <f>151200-26100</f>
        <v>125100</v>
      </c>
      <c r="F31" s="8">
        <v>151200</v>
      </c>
      <c r="G31" s="8">
        <v>151200</v>
      </c>
      <c r="H31" s="7"/>
    </row>
    <row r="32" spans="1:15" ht="43.35" customHeight="1" x14ac:dyDescent="0.2">
      <c r="A32" s="3" t="s">
        <v>0</v>
      </c>
      <c r="B32" s="31"/>
      <c r="C32" s="21"/>
      <c r="D32" s="7" t="s">
        <v>8</v>
      </c>
      <c r="E32" s="8">
        <v>0</v>
      </c>
      <c r="F32" s="8">
        <v>0</v>
      </c>
      <c r="G32" s="8">
        <v>0</v>
      </c>
      <c r="H32" s="7"/>
    </row>
    <row r="33" spans="1:8" ht="28.9" customHeight="1" x14ac:dyDescent="0.2">
      <c r="A33" s="3" t="s">
        <v>0</v>
      </c>
      <c r="B33" s="31"/>
      <c r="C33" s="21"/>
      <c r="D33" s="7" t="s">
        <v>9</v>
      </c>
      <c r="E33" s="8">
        <v>0</v>
      </c>
      <c r="F33" s="8">
        <v>0</v>
      </c>
      <c r="G33" s="8">
        <v>0</v>
      </c>
      <c r="H33" s="7"/>
    </row>
    <row r="34" spans="1:8" ht="28.9" customHeight="1" x14ac:dyDescent="0.2">
      <c r="A34" s="3" t="s">
        <v>0</v>
      </c>
      <c r="B34" s="4" t="s">
        <v>0</v>
      </c>
      <c r="C34" s="21"/>
      <c r="D34" s="7" t="s">
        <v>27</v>
      </c>
      <c r="E34" s="8">
        <v>0</v>
      </c>
      <c r="F34" s="8">
        <v>0</v>
      </c>
      <c r="G34" s="8">
        <v>0</v>
      </c>
      <c r="H34" s="7"/>
    </row>
    <row r="35" spans="1:8" ht="14.45" customHeight="1" x14ac:dyDescent="0.2">
      <c r="A35" s="5" t="s">
        <v>0</v>
      </c>
      <c r="B35" s="6" t="s">
        <v>0</v>
      </c>
      <c r="C35" s="22"/>
      <c r="D35" s="9" t="s">
        <v>10</v>
      </c>
      <c r="E35" s="10">
        <f>SUM(E31:E34)</f>
        <v>125100</v>
      </c>
      <c r="F35" s="10">
        <f>SUM(F31:F34)</f>
        <v>151200</v>
      </c>
      <c r="G35" s="10">
        <f>SUM(G31:G34)</f>
        <v>151200</v>
      </c>
      <c r="H35" s="9"/>
    </row>
    <row r="36" spans="1:8" ht="43.5" customHeight="1" x14ac:dyDescent="0.2">
      <c r="A36" s="2" t="s">
        <v>37</v>
      </c>
      <c r="B36" s="33" t="s">
        <v>54</v>
      </c>
      <c r="C36" s="21" t="s">
        <v>34</v>
      </c>
      <c r="D36" s="7" t="s">
        <v>7</v>
      </c>
      <c r="E36" s="16">
        <f>81625-76727.5+2521943</f>
        <v>2526840.5</v>
      </c>
      <c r="F36" s="16">
        <f>81731+2930459-75192.5</f>
        <v>2936997.5</v>
      </c>
      <c r="G36" s="16">
        <f>83864-77154.89</f>
        <v>6709.1100000000006</v>
      </c>
      <c r="H36" s="17"/>
    </row>
    <row r="37" spans="1:8" ht="36.75" customHeight="1" x14ac:dyDescent="0.2">
      <c r="A37" s="3" t="s">
        <v>0</v>
      </c>
      <c r="B37" s="31"/>
      <c r="C37" s="21"/>
      <c r="D37" s="7" t="s">
        <v>8</v>
      </c>
      <c r="E37" s="8">
        <v>76727.5</v>
      </c>
      <c r="F37" s="8">
        <v>75192.5</v>
      </c>
      <c r="G37" s="8">
        <v>77154.89</v>
      </c>
      <c r="H37" s="7"/>
    </row>
    <row r="38" spans="1:8" ht="30" customHeight="1" x14ac:dyDescent="0.2">
      <c r="A38" s="3" t="s">
        <v>0</v>
      </c>
      <c r="B38" s="31"/>
      <c r="C38" s="21"/>
      <c r="D38" s="7" t="s">
        <v>9</v>
      </c>
      <c r="E38" s="16">
        <f>2524.48+77998.87</f>
        <v>80523.349999999991</v>
      </c>
      <c r="F38" s="16">
        <f>2527.76+90632.75</f>
        <v>93160.51</v>
      </c>
      <c r="G38" s="16">
        <v>2593.73</v>
      </c>
      <c r="H38" s="7"/>
    </row>
    <row r="39" spans="1:8" ht="14.45" customHeight="1" x14ac:dyDescent="0.2">
      <c r="A39" s="3" t="s">
        <v>0</v>
      </c>
      <c r="B39" s="31"/>
      <c r="C39" s="21"/>
      <c r="D39" s="7" t="s">
        <v>27</v>
      </c>
      <c r="E39" s="8">
        <v>0</v>
      </c>
      <c r="F39" s="8">
        <v>0</v>
      </c>
      <c r="G39" s="8">
        <v>0</v>
      </c>
      <c r="H39" s="7"/>
    </row>
    <row r="40" spans="1:8" ht="14.45" customHeight="1" x14ac:dyDescent="0.2">
      <c r="A40" s="5" t="s">
        <v>0</v>
      </c>
      <c r="B40" s="32"/>
      <c r="C40" s="22"/>
      <c r="D40" s="9" t="s">
        <v>10</v>
      </c>
      <c r="E40" s="10">
        <f>SUM(E36:E39)</f>
        <v>2684091.35</v>
      </c>
      <c r="F40" s="10">
        <f>SUM(F36:F39)</f>
        <v>3105350.51</v>
      </c>
      <c r="G40" s="10">
        <f>SUM(G36:G39)</f>
        <v>86457.73</v>
      </c>
      <c r="H40" s="9"/>
    </row>
    <row r="41" spans="1:8" ht="51" hidden="1" x14ac:dyDescent="0.2">
      <c r="A41" s="12" t="s">
        <v>21</v>
      </c>
      <c r="B41" s="20" t="s">
        <v>23</v>
      </c>
      <c r="C41" s="21"/>
      <c r="D41" s="7" t="s">
        <v>7</v>
      </c>
      <c r="E41" s="8">
        <f t="shared" ref="E41:G44" si="4">E46</f>
        <v>0</v>
      </c>
      <c r="F41" s="8">
        <f t="shared" si="4"/>
        <v>0</v>
      </c>
      <c r="G41" s="8">
        <f t="shared" si="4"/>
        <v>0</v>
      </c>
      <c r="H41" s="7"/>
    </row>
    <row r="42" spans="1:8" ht="38.25" hidden="1" x14ac:dyDescent="0.2">
      <c r="A42" s="3" t="s">
        <v>0</v>
      </c>
      <c r="B42" s="4" t="s">
        <v>0</v>
      </c>
      <c r="C42" s="21"/>
      <c r="D42" s="7" t="s">
        <v>8</v>
      </c>
      <c r="E42" s="8">
        <f t="shared" si="4"/>
        <v>0</v>
      </c>
      <c r="F42" s="8">
        <f t="shared" si="4"/>
        <v>0</v>
      </c>
      <c r="G42" s="8">
        <f t="shared" si="4"/>
        <v>0</v>
      </c>
      <c r="H42" s="7"/>
    </row>
    <row r="43" spans="1:8" ht="25.5" hidden="1" x14ac:dyDescent="0.2">
      <c r="A43" s="3" t="s">
        <v>0</v>
      </c>
      <c r="B43" s="4" t="s">
        <v>0</v>
      </c>
      <c r="C43" s="21"/>
      <c r="D43" s="7" t="s">
        <v>9</v>
      </c>
      <c r="E43" s="8">
        <f t="shared" si="4"/>
        <v>0</v>
      </c>
      <c r="F43" s="8">
        <f t="shared" si="4"/>
        <v>0</v>
      </c>
      <c r="G43" s="8">
        <f t="shared" si="4"/>
        <v>0</v>
      </c>
      <c r="H43" s="7"/>
    </row>
    <row r="44" spans="1:8" ht="51" hidden="1" x14ac:dyDescent="0.2">
      <c r="A44" s="3" t="s">
        <v>0</v>
      </c>
      <c r="B44" s="4" t="s">
        <v>0</v>
      </c>
      <c r="C44" s="21"/>
      <c r="D44" s="7" t="s">
        <v>27</v>
      </c>
      <c r="E44" s="8">
        <f t="shared" si="4"/>
        <v>0</v>
      </c>
      <c r="F44" s="8">
        <f t="shared" si="4"/>
        <v>0</v>
      </c>
      <c r="G44" s="8">
        <f t="shared" si="4"/>
        <v>0</v>
      </c>
      <c r="H44" s="7"/>
    </row>
    <row r="45" spans="1:8" hidden="1" x14ac:dyDescent="0.2">
      <c r="A45" s="5" t="s">
        <v>0</v>
      </c>
      <c r="B45" s="6" t="s">
        <v>0</v>
      </c>
      <c r="C45" s="22"/>
      <c r="D45" s="9" t="s">
        <v>10</v>
      </c>
      <c r="E45" s="10">
        <f>SUM(E41:E44)</f>
        <v>0</v>
      </c>
      <c r="F45" s="10">
        <f>SUM(F41:F44)</f>
        <v>0</v>
      </c>
      <c r="G45" s="10">
        <f>SUM(G41:G44)</f>
        <v>0</v>
      </c>
      <c r="H45" s="9"/>
    </row>
    <row r="46" spans="1:8" ht="63.75" hidden="1" x14ac:dyDescent="0.2">
      <c r="A46" s="12" t="s">
        <v>22</v>
      </c>
      <c r="B46" s="20" t="s">
        <v>24</v>
      </c>
      <c r="C46" s="21" t="s">
        <v>36</v>
      </c>
      <c r="D46" s="7" t="s">
        <v>7</v>
      </c>
      <c r="E46" s="8">
        <v>0</v>
      </c>
      <c r="F46" s="8">
        <v>0</v>
      </c>
      <c r="G46" s="8">
        <v>0</v>
      </c>
      <c r="H46" s="7"/>
    </row>
    <row r="47" spans="1:8" ht="38.25" hidden="1" x14ac:dyDescent="0.2">
      <c r="A47" s="3" t="s">
        <v>0</v>
      </c>
      <c r="B47" s="4" t="s">
        <v>0</v>
      </c>
      <c r="C47" s="21"/>
      <c r="D47" s="7" t="s">
        <v>8</v>
      </c>
      <c r="E47" s="8">
        <v>0</v>
      </c>
      <c r="F47" s="8">
        <v>0</v>
      </c>
      <c r="G47" s="8">
        <v>0</v>
      </c>
      <c r="H47" s="7"/>
    </row>
    <row r="48" spans="1:8" ht="25.5" hidden="1" x14ac:dyDescent="0.2">
      <c r="A48" s="3" t="s">
        <v>0</v>
      </c>
      <c r="B48" s="4" t="s">
        <v>0</v>
      </c>
      <c r="C48" s="21"/>
      <c r="D48" s="7" t="s">
        <v>9</v>
      </c>
      <c r="E48" s="8"/>
      <c r="F48" s="8"/>
      <c r="G48" s="8"/>
      <c r="H48" s="7"/>
    </row>
    <row r="49" spans="1:13" ht="51" hidden="1" x14ac:dyDescent="0.2">
      <c r="A49" s="3" t="s">
        <v>0</v>
      </c>
      <c r="B49" s="4" t="s">
        <v>0</v>
      </c>
      <c r="C49" s="21"/>
      <c r="D49" s="7" t="s">
        <v>27</v>
      </c>
      <c r="E49" s="8">
        <v>0</v>
      </c>
      <c r="F49" s="8">
        <v>0</v>
      </c>
      <c r="G49" s="8">
        <v>0</v>
      </c>
      <c r="H49" s="7"/>
    </row>
    <row r="50" spans="1:13" hidden="1" x14ac:dyDescent="0.2">
      <c r="A50" s="5" t="s">
        <v>0</v>
      </c>
      <c r="B50" s="6" t="s">
        <v>0</v>
      </c>
      <c r="C50" s="22"/>
      <c r="D50" s="9" t="s">
        <v>10</v>
      </c>
      <c r="E50" s="10">
        <f>SUM(E46:E49)</f>
        <v>0</v>
      </c>
      <c r="F50" s="10">
        <f>SUM(F46:F49)</f>
        <v>0</v>
      </c>
      <c r="G50" s="10">
        <f>SUM(G46:G49)</f>
        <v>0</v>
      </c>
      <c r="H50" s="9"/>
    </row>
    <row r="51" spans="1:13" ht="38.25" hidden="1" x14ac:dyDescent="0.2">
      <c r="A51" s="12" t="s">
        <v>40</v>
      </c>
      <c r="B51" s="20" t="s">
        <v>42</v>
      </c>
      <c r="C51" s="21"/>
      <c r="D51" s="7" t="s">
        <v>7</v>
      </c>
      <c r="E51" s="8">
        <f t="shared" ref="E51:G54" si="5">E56</f>
        <v>0</v>
      </c>
      <c r="F51" s="8">
        <f t="shared" si="5"/>
        <v>0</v>
      </c>
      <c r="G51" s="8">
        <f t="shared" si="5"/>
        <v>0</v>
      </c>
      <c r="H51" s="7"/>
    </row>
    <row r="52" spans="1:13" ht="38.25" hidden="1" x14ac:dyDescent="0.2">
      <c r="A52" s="3" t="s">
        <v>0</v>
      </c>
      <c r="B52" s="4" t="s">
        <v>0</v>
      </c>
      <c r="C52" s="21"/>
      <c r="D52" s="7" t="s">
        <v>8</v>
      </c>
      <c r="E52" s="8">
        <f t="shared" si="5"/>
        <v>0</v>
      </c>
      <c r="F52" s="8">
        <f t="shared" si="5"/>
        <v>0</v>
      </c>
      <c r="G52" s="8">
        <f t="shared" si="5"/>
        <v>0</v>
      </c>
      <c r="H52" s="7"/>
    </row>
    <row r="53" spans="1:13" ht="25.5" hidden="1" x14ac:dyDescent="0.2">
      <c r="A53" s="3" t="s">
        <v>0</v>
      </c>
      <c r="B53" s="4" t="s">
        <v>0</v>
      </c>
      <c r="C53" s="21"/>
      <c r="D53" s="7" t="s">
        <v>9</v>
      </c>
      <c r="E53" s="8">
        <f t="shared" si="5"/>
        <v>0</v>
      </c>
      <c r="F53" s="8">
        <f t="shared" si="5"/>
        <v>0</v>
      </c>
      <c r="G53" s="8">
        <f t="shared" si="5"/>
        <v>0</v>
      </c>
      <c r="H53" s="7"/>
    </row>
    <row r="54" spans="1:13" ht="51" hidden="1" x14ac:dyDescent="0.2">
      <c r="A54" s="3" t="s">
        <v>0</v>
      </c>
      <c r="B54" s="4" t="s">
        <v>0</v>
      </c>
      <c r="C54" s="21"/>
      <c r="D54" s="7" t="s">
        <v>27</v>
      </c>
      <c r="E54" s="8">
        <f t="shared" si="5"/>
        <v>0</v>
      </c>
      <c r="F54" s="8">
        <f t="shared" si="5"/>
        <v>0</v>
      </c>
      <c r="G54" s="8">
        <f t="shared" si="5"/>
        <v>0</v>
      </c>
      <c r="H54" s="7"/>
    </row>
    <row r="55" spans="1:13" hidden="1" x14ac:dyDescent="0.2">
      <c r="A55" s="5" t="s">
        <v>0</v>
      </c>
      <c r="B55" s="6" t="s">
        <v>0</v>
      </c>
      <c r="C55" s="22"/>
      <c r="D55" s="9" t="s">
        <v>10</v>
      </c>
      <c r="E55" s="10">
        <f>SUM(E51:E54)</f>
        <v>0</v>
      </c>
      <c r="F55" s="10">
        <f>SUM(F51:F54)</f>
        <v>0</v>
      </c>
      <c r="G55" s="10">
        <f>SUM(G51:G54)</f>
        <v>0</v>
      </c>
      <c r="H55" s="9"/>
    </row>
    <row r="56" spans="1:13" ht="38.25" hidden="1" x14ac:dyDescent="0.2">
      <c r="A56" s="12" t="s">
        <v>41</v>
      </c>
      <c r="B56" s="20" t="s">
        <v>43</v>
      </c>
      <c r="C56" s="21" t="s">
        <v>36</v>
      </c>
      <c r="D56" s="7" t="s">
        <v>7</v>
      </c>
      <c r="E56" s="8">
        <v>0</v>
      </c>
      <c r="F56" s="8"/>
      <c r="G56" s="8">
        <v>0</v>
      </c>
      <c r="H56" s="7"/>
    </row>
    <row r="57" spans="1:13" ht="38.25" hidden="1" x14ac:dyDescent="0.2">
      <c r="A57" s="3" t="s">
        <v>0</v>
      </c>
      <c r="B57" s="4" t="s">
        <v>0</v>
      </c>
      <c r="C57" s="21"/>
      <c r="D57" s="7" t="s">
        <v>8</v>
      </c>
      <c r="E57" s="8">
        <v>0</v>
      </c>
      <c r="F57" s="8">
        <v>0</v>
      </c>
      <c r="G57" s="8">
        <v>0</v>
      </c>
      <c r="H57" s="7"/>
    </row>
    <row r="58" spans="1:13" ht="25.5" hidden="1" x14ac:dyDescent="0.2">
      <c r="A58" s="3" t="s">
        <v>0</v>
      </c>
      <c r="B58" s="4" t="s">
        <v>0</v>
      </c>
      <c r="C58" s="21"/>
      <c r="D58" s="7" t="s">
        <v>9</v>
      </c>
      <c r="E58" s="8"/>
      <c r="F58" s="8"/>
      <c r="G58" s="8"/>
      <c r="H58" s="7"/>
    </row>
    <row r="59" spans="1:13" ht="51" hidden="1" x14ac:dyDescent="0.2">
      <c r="A59" s="3" t="s">
        <v>0</v>
      </c>
      <c r="B59" s="4" t="s">
        <v>0</v>
      </c>
      <c r="C59" s="21"/>
      <c r="D59" s="7" t="s">
        <v>27</v>
      </c>
      <c r="E59" s="8">
        <v>0</v>
      </c>
      <c r="F59" s="8">
        <v>0</v>
      </c>
      <c r="G59" s="8">
        <v>0</v>
      </c>
      <c r="H59" s="7"/>
    </row>
    <row r="60" spans="1:13" hidden="1" x14ac:dyDescent="0.2">
      <c r="A60" s="5" t="s">
        <v>0</v>
      </c>
      <c r="B60" s="6" t="s">
        <v>0</v>
      </c>
      <c r="C60" s="22"/>
      <c r="D60" s="9" t="s">
        <v>10</v>
      </c>
      <c r="E60" s="10">
        <f>SUM(E56:E59)</f>
        <v>0</v>
      </c>
      <c r="F60" s="10">
        <f>SUM(F56:F59)</f>
        <v>0</v>
      </c>
      <c r="G60" s="10">
        <f>SUM(G56:G59)</f>
        <v>0</v>
      </c>
      <c r="H60" s="9"/>
    </row>
    <row r="61" spans="1:13" ht="38.25" x14ac:dyDescent="0.2">
      <c r="A61" s="12" t="s">
        <v>40</v>
      </c>
      <c r="B61" s="20" t="s">
        <v>42</v>
      </c>
      <c r="C61" s="21"/>
      <c r="D61" s="7" t="s">
        <v>7</v>
      </c>
      <c r="E61" s="8">
        <f t="shared" ref="E61:G64" si="6">E66</f>
        <v>6383</v>
      </c>
      <c r="F61" s="8">
        <f t="shared" si="6"/>
        <v>0</v>
      </c>
      <c r="G61" s="8">
        <f t="shared" si="6"/>
        <v>0</v>
      </c>
      <c r="H61" s="7"/>
      <c r="J61" s="18">
        <v>8</v>
      </c>
      <c r="K61" s="8">
        <f>K66+K71</f>
        <v>0</v>
      </c>
      <c r="L61" s="8">
        <f t="shared" ref="L61:M64" si="7">L66</f>
        <v>0</v>
      </c>
      <c r="M61" s="8">
        <f t="shared" si="7"/>
        <v>0</v>
      </c>
    </row>
    <row r="62" spans="1:13" ht="38.25" x14ac:dyDescent="0.2">
      <c r="A62" s="3" t="s">
        <v>0</v>
      </c>
      <c r="B62" s="4" t="s">
        <v>0</v>
      </c>
      <c r="C62" s="21"/>
      <c r="D62" s="7" t="s">
        <v>8</v>
      </c>
      <c r="E62" s="8">
        <f t="shared" si="6"/>
        <v>100000</v>
      </c>
      <c r="F62" s="8">
        <f t="shared" si="6"/>
        <v>0</v>
      </c>
      <c r="G62" s="8">
        <f t="shared" si="6"/>
        <v>0</v>
      </c>
      <c r="H62" s="7"/>
      <c r="J62" s="18"/>
      <c r="K62" s="8">
        <f>K67+K72</f>
        <v>0</v>
      </c>
      <c r="L62" s="8">
        <f t="shared" si="7"/>
        <v>0</v>
      </c>
      <c r="M62" s="8">
        <f t="shared" si="7"/>
        <v>0</v>
      </c>
    </row>
    <row r="63" spans="1:13" ht="25.5" x14ac:dyDescent="0.2">
      <c r="A63" s="3" t="s">
        <v>0</v>
      </c>
      <c r="B63" s="4" t="s">
        <v>0</v>
      </c>
      <c r="C63" s="21"/>
      <c r="D63" s="7" t="s">
        <v>9</v>
      </c>
      <c r="E63" s="8">
        <f t="shared" si="6"/>
        <v>1074.58</v>
      </c>
      <c r="F63" s="8">
        <f t="shared" si="6"/>
        <v>0</v>
      </c>
      <c r="G63" s="8">
        <f t="shared" si="6"/>
        <v>0</v>
      </c>
      <c r="H63" s="7"/>
      <c r="J63" s="18"/>
      <c r="K63" s="8">
        <f>K68+K73</f>
        <v>0</v>
      </c>
      <c r="L63" s="8">
        <f t="shared" si="7"/>
        <v>0</v>
      </c>
      <c r="M63" s="8">
        <f t="shared" si="7"/>
        <v>0</v>
      </c>
    </row>
    <row r="64" spans="1:13" ht="51" x14ac:dyDescent="0.2">
      <c r="A64" s="3" t="s">
        <v>0</v>
      </c>
      <c r="B64" s="4" t="s">
        <v>0</v>
      </c>
      <c r="C64" s="21"/>
      <c r="D64" s="7" t="s">
        <v>27</v>
      </c>
      <c r="E64" s="8">
        <f t="shared" si="6"/>
        <v>0</v>
      </c>
      <c r="F64" s="8">
        <f t="shared" si="6"/>
        <v>0</v>
      </c>
      <c r="G64" s="8">
        <f t="shared" si="6"/>
        <v>0</v>
      </c>
      <c r="H64" s="7"/>
      <c r="J64" s="18"/>
      <c r="K64" s="8">
        <f>K69+K74</f>
        <v>0</v>
      </c>
      <c r="L64" s="8">
        <f t="shared" si="7"/>
        <v>0</v>
      </c>
      <c r="M64" s="8">
        <f t="shared" si="7"/>
        <v>0</v>
      </c>
    </row>
    <row r="65" spans="1:13" x14ac:dyDescent="0.2">
      <c r="A65" s="5" t="s">
        <v>0</v>
      </c>
      <c r="B65" s="6" t="s">
        <v>0</v>
      </c>
      <c r="C65" s="22"/>
      <c r="D65" s="9" t="s">
        <v>10</v>
      </c>
      <c r="E65" s="10">
        <f>SUM(E61:E64)</f>
        <v>107457.58</v>
      </c>
      <c r="F65" s="10">
        <f>SUM(F61:F64)</f>
        <v>0</v>
      </c>
      <c r="G65" s="10">
        <f>SUM(G61:G64)</f>
        <v>0</v>
      </c>
      <c r="H65" s="9"/>
      <c r="J65" s="18"/>
      <c r="K65" s="10">
        <f>SUM(K61:K64)</f>
        <v>0</v>
      </c>
      <c r="L65" s="10">
        <f>SUM(L61:L64)</f>
        <v>0</v>
      </c>
      <c r="M65" s="10">
        <f>SUM(M61:M64)</f>
        <v>0</v>
      </c>
    </row>
    <row r="66" spans="1:13" ht="38.25" x14ac:dyDescent="0.2">
      <c r="A66" s="12" t="s">
        <v>52</v>
      </c>
      <c r="B66" s="33" t="s">
        <v>55</v>
      </c>
      <c r="C66" s="21" t="s">
        <v>53</v>
      </c>
      <c r="D66" s="7" t="s">
        <v>7</v>
      </c>
      <c r="E66" s="8">
        <f>106383-100000</f>
        <v>6383</v>
      </c>
      <c r="F66" s="8"/>
      <c r="G66" s="8">
        <v>0</v>
      </c>
      <c r="H66" s="7"/>
      <c r="J66" s="18">
        <v>9</v>
      </c>
      <c r="K66" s="8"/>
      <c r="L66" s="8">
        <v>0</v>
      </c>
      <c r="M66" s="8">
        <v>0</v>
      </c>
    </row>
    <row r="67" spans="1:13" ht="38.25" x14ac:dyDescent="0.2">
      <c r="A67" s="3" t="s">
        <v>0</v>
      </c>
      <c r="B67" s="31"/>
      <c r="C67" s="21"/>
      <c r="D67" s="7" t="s">
        <v>8</v>
      </c>
      <c r="E67" s="8">
        <v>100000</v>
      </c>
      <c r="F67" s="8">
        <v>0</v>
      </c>
      <c r="G67" s="8">
        <v>0</v>
      </c>
      <c r="H67" s="7"/>
      <c r="J67" s="18"/>
      <c r="K67" s="8"/>
      <c r="L67" s="8">
        <v>0</v>
      </c>
      <c r="M67" s="8">
        <v>0</v>
      </c>
    </row>
    <row r="68" spans="1:13" ht="25.5" x14ac:dyDescent="0.2">
      <c r="A68" s="3" t="s">
        <v>0</v>
      </c>
      <c r="B68" s="31"/>
      <c r="C68" s="21"/>
      <c r="D68" s="7" t="s">
        <v>9</v>
      </c>
      <c r="E68" s="8">
        <v>1074.58</v>
      </c>
      <c r="F68" s="8"/>
      <c r="G68" s="8"/>
      <c r="H68" s="7"/>
      <c r="J68" s="18"/>
      <c r="K68" s="8"/>
      <c r="L68" s="8"/>
      <c r="M68" s="8"/>
    </row>
    <row r="69" spans="1:13" ht="51" x14ac:dyDescent="0.2">
      <c r="A69" s="3" t="s">
        <v>0</v>
      </c>
      <c r="B69" s="31"/>
      <c r="C69" s="21"/>
      <c r="D69" s="7" t="s">
        <v>27</v>
      </c>
      <c r="E69" s="8">
        <v>0</v>
      </c>
      <c r="F69" s="8">
        <v>0</v>
      </c>
      <c r="G69" s="8">
        <v>0</v>
      </c>
      <c r="H69" s="7"/>
      <c r="J69" s="18"/>
      <c r="K69" s="8">
        <v>0</v>
      </c>
      <c r="L69" s="8">
        <v>0</v>
      </c>
      <c r="M69" s="8">
        <v>0</v>
      </c>
    </row>
    <row r="70" spans="1:13" x14ac:dyDescent="0.2">
      <c r="A70" s="5" t="s">
        <v>0</v>
      </c>
      <c r="B70" s="32"/>
      <c r="C70" s="22"/>
      <c r="D70" s="9" t="s">
        <v>10</v>
      </c>
      <c r="E70" s="10">
        <f>SUM(E66:E69)</f>
        <v>107457.58</v>
      </c>
      <c r="F70" s="10">
        <f>SUM(F66:F69)</f>
        <v>0</v>
      </c>
      <c r="G70" s="10">
        <f>SUM(G66:G69)</f>
        <v>0</v>
      </c>
      <c r="H70" s="9"/>
      <c r="J70" s="18"/>
      <c r="K70" s="10">
        <f>SUM(K66:K69)</f>
        <v>0</v>
      </c>
      <c r="L70" s="10">
        <f>SUM(L66:L69)</f>
        <v>0</v>
      </c>
      <c r="M70" s="10">
        <f>SUM(M66:M69)</f>
        <v>0</v>
      </c>
    </row>
  </sheetData>
  <mergeCells count="27">
    <mergeCell ref="C56:C60"/>
    <mergeCell ref="C61:C65"/>
    <mergeCell ref="B66:B70"/>
    <mergeCell ref="C66:C70"/>
    <mergeCell ref="C31:C35"/>
    <mergeCell ref="B36:B40"/>
    <mergeCell ref="C36:C40"/>
    <mergeCell ref="C41:C45"/>
    <mergeCell ref="C46:C50"/>
    <mergeCell ref="C51:C55"/>
    <mergeCell ref="B31:B33"/>
    <mergeCell ref="C26:C30"/>
    <mergeCell ref="D1:H1"/>
    <mergeCell ref="D2:H2"/>
    <mergeCell ref="A3:H3"/>
    <mergeCell ref="A4:A5"/>
    <mergeCell ref="B4:B5"/>
    <mergeCell ref="C4:C5"/>
    <mergeCell ref="D4:D5"/>
    <mergeCell ref="E4:G4"/>
    <mergeCell ref="H4:H5"/>
    <mergeCell ref="B6:B10"/>
    <mergeCell ref="C6:C10"/>
    <mergeCell ref="C11:C15"/>
    <mergeCell ref="C16:C20"/>
    <mergeCell ref="C21:C25"/>
    <mergeCell ref="B26:B27"/>
  </mergeCells>
  <pageMargins left="0.15748031496062992" right="0.15748031496062992" top="0.28000000000000003" bottom="0.19" header="0.31496062992125984" footer="0.17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изм.09.01.2025</vt:lpstr>
      <vt:lpstr>изм.09.01.2025!Заголовки_для_печати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2025-02-03T07:11:48Z</dcterms:modified>
</cp:coreProperties>
</file>